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https://beyondcondition.sharepoint.com/sites/StrategyPlanning/Shared Documents/Website Copy/Community Templates/READY/"/>
    </mc:Choice>
  </mc:AlternateContent>
  <xr:revisionPtr revIDLastSave="358" documentId="8_{B8DB60C8-295F-4995-AED6-1238BDAA2ABA}" xr6:coauthVersionLast="47" xr6:coauthVersionMax="47" xr10:uidLastSave="{D0B2FB67-8FE2-42A4-9DE0-920033F892F5}"/>
  <bookViews>
    <workbookView xWindow="-120" yWindow="-120" windowWidth="29040" windowHeight="15720" tabRatio="440" xr2:uid="{00000000-000D-0000-FFFF-FFFF00000000}"/>
  </bookViews>
  <sheets>
    <sheet name="Schedule" sheetId="1" r:id="rId1"/>
    <sheet name="Insights" sheetId="5" r:id="rId2"/>
    <sheet name="Lists" sheetId="2" state="hidden" r:id="rId3"/>
    <sheet name="Risk" sheetId="4" r:id="rId4"/>
  </sheets>
  <externalReferences>
    <externalReference r:id="rId5"/>
  </externalReferences>
  <definedNames>
    <definedName name="_xlnm._FilterDatabase" localSheetId="3" hidden="1">Risk!$B$13:$G$13</definedName>
    <definedName name="_xlnm._FilterDatabase" localSheetId="0" hidden="1">Schedule!$A$2:$AB$54</definedName>
    <definedName name="Building_Structure_and_Fabric">Lists!$R$4:$R$11</definedName>
    <definedName name="Categories">[1]Lookups!$G$1:$G$22</definedName>
    <definedName name="Compliance">Lists!$R$87:$R$95</definedName>
    <definedName name="Electrical_Systems">Lists!$R$23:$R$40</definedName>
    <definedName name="Environment_and_Hazmat">Lists!$R$96:$R$101</definedName>
    <definedName name="Fire_and_Life_Safety_Services">Lists!$R$41:$R$45</definedName>
    <definedName name="Hydraulic_Systems">Lists!$R$46:$R$59</definedName>
    <definedName name="Mechanical_Systems">Lists!$R$12:$R$22</definedName>
    <definedName name="_xlnm.Print_Titles" localSheetId="0">Schedule!$1:$2</definedName>
    <definedName name="Regions">[1]Lookups!$A$1:$A$5</definedName>
    <definedName name="Site_and_Boundary">Lists!$R$103:$R$108</definedName>
    <definedName name="TDD_Categories">Lists!$O$4:$O$13</definedName>
    <definedName name="Town_Planning">Lists!$R$102</definedName>
    <definedName name="Vertical_Transportation">Lists!$R$60:$R$86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8" i="1" l="1"/>
  <c r="M28" i="1"/>
  <c r="L28" i="1"/>
  <c r="A28" i="1"/>
  <c r="R46" i="1"/>
  <c r="M46" i="1"/>
  <c r="L46" i="1"/>
  <c r="A46" i="1"/>
  <c r="R45" i="1"/>
  <c r="M45" i="1"/>
  <c r="L45" i="1"/>
  <c r="N45" i="1" s="1"/>
  <c r="K45" i="1" s="1"/>
  <c r="A45" i="1"/>
  <c r="R44" i="1"/>
  <c r="M44" i="1"/>
  <c r="L44" i="1"/>
  <c r="A44" i="1"/>
  <c r="R43" i="1"/>
  <c r="M43" i="1"/>
  <c r="L43" i="1"/>
  <c r="A43" i="1"/>
  <c r="R33" i="1"/>
  <c r="M33" i="1"/>
  <c r="L33" i="1"/>
  <c r="A33" i="1"/>
  <c r="R27" i="1"/>
  <c r="M27" i="1"/>
  <c r="L27" i="1"/>
  <c r="A27" i="1"/>
  <c r="R32" i="1"/>
  <c r="M32" i="1"/>
  <c r="L32" i="1"/>
  <c r="A32" i="1"/>
  <c r="R26" i="1"/>
  <c r="M26" i="1"/>
  <c r="L26" i="1"/>
  <c r="N26" i="1" s="1"/>
  <c r="K26" i="1" s="1"/>
  <c r="A26" i="1"/>
  <c r="R25" i="1"/>
  <c r="M25" i="1"/>
  <c r="L25" i="1"/>
  <c r="A25" i="1"/>
  <c r="R24" i="1"/>
  <c r="M24" i="1"/>
  <c r="L24" i="1"/>
  <c r="N24" i="1" s="1"/>
  <c r="K24" i="1" s="1"/>
  <c r="A24" i="1"/>
  <c r="R23" i="1"/>
  <c r="M23" i="1"/>
  <c r="L23" i="1"/>
  <c r="A23" i="1"/>
  <c r="R22" i="1"/>
  <c r="M22" i="1"/>
  <c r="L22" i="1"/>
  <c r="N22" i="1" s="1"/>
  <c r="K22" i="1" s="1"/>
  <c r="A22" i="1"/>
  <c r="R21" i="1"/>
  <c r="M21" i="1"/>
  <c r="L21" i="1"/>
  <c r="A21" i="1"/>
  <c r="R20" i="1"/>
  <c r="M20" i="1"/>
  <c r="L20" i="1"/>
  <c r="A20" i="1"/>
  <c r="R19" i="1"/>
  <c r="M19" i="1"/>
  <c r="L19" i="1"/>
  <c r="A19" i="1"/>
  <c r="R14" i="1"/>
  <c r="R13" i="1"/>
  <c r="R12" i="1"/>
  <c r="R11" i="1"/>
  <c r="M14" i="1"/>
  <c r="L14" i="1"/>
  <c r="M13" i="1"/>
  <c r="L13" i="1"/>
  <c r="M12" i="1"/>
  <c r="L12" i="1"/>
  <c r="M11" i="1"/>
  <c r="L11" i="1"/>
  <c r="A14" i="1"/>
  <c r="A13" i="1"/>
  <c r="A12" i="1"/>
  <c r="A11" i="1"/>
  <c r="R8" i="1"/>
  <c r="M8" i="1"/>
  <c r="L8" i="1"/>
  <c r="A8" i="1"/>
  <c r="R7" i="1"/>
  <c r="M7" i="1"/>
  <c r="L7" i="1"/>
  <c r="A7" i="1"/>
  <c r="R49" i="1"/>
  <c r="M49" i="1"/>
  <c r="L49" i="1"/>
  <c r="A49" i="1"/>
  <c r="R5" i="1"/>
  <c r="M5" i="1"/>
  <c r="L5" i="1"/>
  <c r="A5" i="1"/>
  <c r="R4" i="1"/>
  <c r="M4" i="1"/>
  <c r="L4" i="1"/>
  <c r="A4" i="1"/>
  <c r="R48" i="1"/>
  <c r="M48" i="1"/>
  <c r="L48" i="1"/>
  <c r="A48" i="1"/>
  <c r="N25" i="1" l="1"/>
  <c r="K25" i="1" s="1"/>
  <c r="N33" i="1"/>
  <c r="K33" i="1" s="1"/>
  <c r="N21" i="1"/>
  <c r="K21" i="1" s="1"/>
  <c r="N19" i="1"/>
  <c r="K19" i="1" s="1"/>
  <c r="N28" i="1"/>
  <c r="K28" i="1" s="1"/>
  <c r="N13" i="1"/>
  <c r="K13" i="1" s="1"/>
  <c r="N32" i="1"/>
  <c r="K32" i="1" s="1"/>
  <c r="N27" i="1"/>
  <c r="K27" i="1" s="1"/>
  <c r="N11" i="1"/>
  <c r="K11" i="1" s="1"/>
  <c r="N12" i="1"/>
  <c r="K12" i="1" s="1"/>
  <c r="N20" i="1"/>
  <c r="K20" i="1" s="1"/>
  <c r="N43" i="1"/>
  <c r="K43" i="1" s="1"/>
  <c r="N44" i="1"/>
  <c r="K44" i="1" s="1"/>
  <c r="N46" i="1"/>
  <c r="K46" i="1" s="1"/>
  <c r="N23" i="1"/>
  <c r="K23" i="1" s="1"/>
  <c r="N14" i="1"/>
  <c r="K14" i="1" s="1"/>
  <c r="N7" i="1"/>
  <c r="K7" i="1" s="1"/>
  <c r="N8" i="1"/>
  <c r="K8" i="1" s="1"/>
  <c r="N48" i="1"/>
  <c r="K48" i="1" s="1"/>
  <c r="N5" i="1"/>
  <c r="K5" i="1" s="1"/>
  <c r="N4" i="1"/>
  <c r="K4" i="1" s="1"/>
  <c r="N49" i="1"/>
  <c r="K49" i="1" s="1"/>
  <c r="R70" i="1" l="1"/>
  <c r="R69" i="1"/>
  <c r="R68" i="1"/>
  <c r="R67" i="1"/>
  <c r="M47" i="1"/>
  <c r="L47" i="1"/>
  <c r="A47" i="1"/>
  <c r="R66" i="1"/>
  <c r="M42" i="1"/>
  <c r="L42" i="1"/>
  <c r="A42" i="1"/>
  <c r="R65" i="1"/>
  <c r="M41" i="1"/>
  <c r="L41" i="1"/>
  <c r="A41" i="1"/>
  <c r="R64" i="1"/>
  <c r="M40" i="1"/>
  <c r="L40" i="1"/>
  <c r="A40" i="1"/>
  <c r="R63" i="1"/>
  <c r="M38" i="1"/>
  <c r="L38" i="1"/>
  <c r="A38" i="1"/>
  <c r="R62" i="1"/>
  <c r="R61" i="1"/>
  <c r="R60" i="1"/>
  <c r="M37" i="1"/>
  <c r="L37" i="1"/>
  <c r="A37" i="1"/>
  <c r="R59" i="1"/>
  <c r="M36" i="1"/>
  <c r="L36" i="1"/>
  <c r="A36" i="1"/>
  <c r="R58" i="1"/>
  <c r="M35" i="1"/>
  <c r="L35" i="1"/>
  <c r="A35" i="1"/>
  <c r="R57" i="1"/>
  <c r="M34" i="1"/>
  <c r="L34" i="1"/>
  <c r="A34" i="1"/>
  <c r="R56" i="1"/>
  <c r="M30" i="1"/>
  <c r="L30" i="1"/>
  <c r="A30" i="1"/>
  <c r="R55" i="1"/>
  <c r="M29" i="1"/>
  <c r="L29" i="1"/>
  <c r="A29" i="1"/>
  <c r="R54" i="1"/>
  <c r="M53" i="1"/>
  <c r="L53" i="1"/>
  <c r="A53" i="1"/>
  <c r="M52" i="1"/>
  <c r="L52" i="1"/>
  <c r="A52" i="1"/>
  <c r="M51" i="1"/>
  <c r="L51" i="1"/>
  <c r="A51" i="1"/>
  <c r="R39" i="1"/>
  <c r="M50" i="1"/>
  <c r="L50" i="1"/>
  <c r="A50" i="1"/>
  <c r="R31" i="1"/>
  <c r="M67" i="1"/>
  <c r="L67" i="1"/>
  <c r="A67" i="1"/>
  <c r="R18" i="1"/>
  <c r="M66" i="1"/>
  <c r="L66" i="1"/>
  <c r="A66" i="1"/>
  <c r="R17" i="1"/>
  <c r="M65" i="1"/>
  <c r="L65" i="1"/>
  <c r="A65" i="1"/>
  <c r="R16" i="1"/>
  <c r="M64" i="1"/>
  <c r="L64" i="1"/>
  <c r="A64" i="1"/>
  <c r="R15" i="1"/>
  <c r="M63" i="1"/>
  <c r="L63" i="1"/>
  <c r="A63" i="1"/>
  <c r="R10" i="1"/>
  <c r="M62" i="1"/>
  <c r="L62" i="1"/>
  <c r="A62" i="1"/>
  <c r="R9" i="1"/>
  <c r="M61" i="1"/>
  <c r="L61" i="1"/>
  <c r="A61" i="1"/>
  <c r="R6" i="1"/>
  <c r="M60" i="1"/>
  <c r="L60" i="1"/>
  <c r="A60" i="1"/>
  <c r="R3" i="1"/>
  <c r="M59" i="1"/>
  <c r="L59" i="1"/>
  <c r="A59" i="1"/>
  <c r="M58" i="1"/>
  <c r="L58" i="1"/>
  <c r="A58" i="1"/>
  <c r="A6" i="1"/>
  <c r="A9" i="1"/>
  <c r="A10" i="1"/>
  <c r="A15" i="1"/>
  <c r="A16" i="1"/>
  <c r="A17" i="1"/>
  <c r="A18" i="1"/>
  <c r="A31" i="1"/>
  <c r="A39" i="1"/>
  <c r="A54" i="1"/>
  <c r="A55" i="1"/>
  <c r="A56" i="1"/>
  <c r="A57" i="1"/>
  <c r="A68" i="1"/>
  <c r="A69" i="1"/>
  <c r="A70" i="1"/>
  <c r="A3" i="1"/>
  <c r="S72" i="1"/>
  <c r="T72" i="1" s="1"/>
  <c r="U72" i="1" s="1"/>
  <c r="V72" i="1" s="1"/>
  <c r="W72" i="1" s="1"/>
  <c r="X72" i="1" s="1"/>
  <c r="Y72" i="1" s="1"/>
  <c r="Z72" i="1" s="1"/>
  <c r="AA72" i="1" s="1"/>
  <c r="M57" i="1"/>
  <c r="L57" i="1"/>
  <c r="R42" i="1"/>
  <c r="R40" i="1"/>
  <c r="M55" i="1"/>
  <c r="L55" i="1"/>
  <c r="R41" i="1"/>
  <c r="M56" i="1"/>
  <c r="L56" i="1"/>
  <c r="R37" i="1"/>
  <c r="M39" i="1"/>
  <c r="L39" i="1"/>
  <c r="M70" i="1"/>
  <c r="L70" i="1"/>
  <c r="M69" i="1"/>
  <c r="L69" i="1"/>
  <c r="R47" i="1"/>
  <c r="M68" i="1"/>
  <c r="L68" i="1"/>
  <c r="R50" i="1"/>
  <c r="M3" i="1"/>
  <c r="L3" i="1"/>
  <c r="R38" i="1"/>
  <c r="M54" i="1"/>
  <c r="L54" i="1"/>
  <c r="P8" i="5"/>
  <c r="P9" i="5"/>
  <c r="R36" i="1"/>
  <c r="M31" i="1"/>
  <c r="L31" i="1"/>
  <c r="R35" i="1"/>
  <c r="M18" i="1"/>
  <c r="L18" i="1"/>
  <c r="R34" i="1"/>
  <c r="M17" i="1"/>
  <c r="L17" i="1"/>
  <c r="R30" i="1"/>
  <c r="M16" i="1"/>
  <c r="L16" i="1"/>
  <c r="R29" i="1"/>
  <c r="M15" i="1"/>
  <c r="L15" i="1"/>
  <c r="R53" i="1"/>
  <c r="M10" i="1"/>
  <c r="L10" i="1"/>
  <c r="R52" i="1"/>
  <c r="M9" i="1"/>
  <c r="L9" i="1"/>
  <c r="R51" i="1"/>
  <c r="M6" i="1"/>
  <c r="L6" i="1"/>
  <c r="N58" i="1" l="1"/>
  <c r="K58" i="1" s="1"/>
  <c r="N42" i="1"/>
  <c r="K42" i="1" s="1"/>
  <c r="N35" i="1"/>
  <c r="K35" i="1" s="1"/>
  <c r="N36" i="1"/>
  <c r="K36" i="1" s="1"/>
  <c r="N50" i="1"/>
  <c r="K50" i="1" s="1"/>
  <c r="N52" i="1"/>
  <c r="K52" i="1" s="1"/>
  <c r="N38" i="1"/>
  <c r="K38" i="1" s="1"/>
  <c r="N53" i="1"/>
  <c r="K53" i="1" s="1"/>
  <c r="N40" i="1"/>
  <c r="K40" i="1" s="1"/>
  <c r="N61" i="1"/>
  <c r="K61" i="1" s="1"/>
  <c r="N30" i="1"/>
  <c r="K30" i="1" s="1"/>
  <c r="N34" i="1"/>
  <c r="K34" i="1" s="1"/>
  <c r="N47" i="1"/>
  <c r="K47" i="1" s="1"/>
  <c r="N65" i="1"/>
  <c r="K65" i="1" s="1"/>
  <c r="N37" i="1"/>
  <c r="K37" i="1" s="1"/>
  <c r="N29" i="1"/>
  <c r="K29" i="1" s="1"/>
  <c r="N62" i="1"/>
  <c r="K62" i="1" s="1"/>
  <c r="N63" i="1"/>
  <c r="K63" i="1" s="1"/>
  <c r="N64" i="1"/>
  <c r="K64" i="1" s="1"/>
  <c r="N41" i="1"/>
  <c r="K41" i="1" s="1"/>
  <c r="N67" i="1"/>
  <c r="K67" i="1" s="1"/>
  <c r="N51" i="1"/>
  <c r="K51" i="1" s="1"/>
  <c r="N59" i="1"/>
  <c r="K59" i="1" s="1"/>
  <c r="N66" i="1"/>
  <c r="K66" i="1" s="1"/>
  <c r="N60" i="1"/>
  <c r="K60" i="1" s="1"/>
  <c r="R73" i="1"/>
  <c r="N57" i="1"/>
  <c r="K57" i="1" s="1"/>
  <c r="N56" i="1"/>
  <c r="K56" i="1" s="1"/>
  <c r="N55" i="1"/>
  <c r="K55" i="1" s="1"/>
  <c r="N39" i="1"/>
  <c r="K39" i="1" s="1"/>
  <c r="N70" i="1"/>
  <c r="K70" i="1" s="1"/>
  <c r="N68" i="1"/>
  <c r="K68" i="1" s="1"/>
  <c r="N69" i="1"/>
  <c r="K69" i="1" s="1"/>
  <c r="N54" i="1"/>
  <c r="K54" i="1" s="1"/>
  <c r="N3" i="1"/>
  <c r="B5" i="5"/>
  <c r="N31" i="1"/>
  <c r="K31" i="1" s="1"/>
  <c r="B6" i="5"/>
  <c r="N16" i="1"/>
  <c r="K16" i="1" s="1"/>
  <c r="N17" i="1"/>
  <c r="K17" i="1" s="1"/>
  <c r="N9" i="1"/>
  <c r="K9" i="1" s="1"/>
  <c r="N10" i="1"/>
  <c r="K10" i="1" s="1"/>
  <c r="N15" i="1"/>
  <c r="K15" i="1" s="1"/>
  <c r="N18" i="1"/>
  <c r="K18" i="1" s="1"/>
  <c r="N6" i="1"/>
  <c r="K6" i="1" s="1"/>
  <c r="K3" i="1" l="1"/>
  <c r="P4" i="5" s="1"/>
  <c r="B7" i="5"/>
  <c r="B9" i="5" s="1"/>
  <c r="B17" i="5" l="1"/>
  <c r="F19" i="5"/>
  <c r="E19" i="5"/>
  <c r="I19" i="5"/>
  <c r="H19" i="5"/>
  <c r="B19" i="5"/>
  <c r="C19" i="5"/>
  <c r="K19" i="5"/>
  <c r="J19" i="5"/>
  <c r="D19" i="5"/>
  <c r="G19" i="5"/>
  <c r="B18" i="5"/>
  <c r="L19" i="5" l="1"/>
  <c r="E14" i="5"/>
  <c r="G14" i="5"/>
  <c r="K14" i="5"/>
  <c r="F14" i="5"/>
  <c r="H14" i="5"/>
  <c r="B12" i="5"/>
  <c r="C14" i="5"/>
  <c r="D14" i="5"/>
  <c r="I14" i="5"/>
  <c r="J14" i="5"/>
  <c r="B13" i="5"/>
  <c r="B14" i="5"/>
  <c r="S2" i="1"/>
  <c r="S44" i="1" l="1"/>
  <c r="S21" i="1"/>
  <c r="S22" i="1"/>
  <c r="S43" i="1"/>
  <c r="S20" i="1"/>
  <c r="S19" i="1"/>
  <c r="S33" i="1"/>
  <c r="S27" i="1"/>
  <c r="S32" i="1"/>
  <c r="S26" i="1"/>
  <c r="S25" i="1"/>
  <c r="S46" i="1"/>
  <c r="S45" i="1"/>
  <c r="S28" i="1"/>
  <c r="S24" i="1"/>
  <c r="S23" i="1"/>
  <c r="S14" i="1"/>
  <c r="S11" i="1"/>
  <c r="S12" i="1"/>
  <c r="S13" i="1"/>
  <c r="S8" i="1"/>
  <c r="S7" i="1"/>
  <c r="S5" i="1"/>
  <c r="S4" i="1"/>
  <c r="S48" i="1"/>
  <c r="S49" i="1"/>
  <c r="S66" i="1"/>
  <c r="S60" i="1"/>
  <c r="S17" i="1"/>
  <c r="S65" i="1"/>
  <c r="S59" i="1"/>
  <c r="S16" i="1"/>
  <c r="S3" i="1"/>
  <c r="S64" i="1"/>
  <c r="S61" i="1"/>
  <c r="S58" i="1"/>
  <c r="S15" i="1"/>
  <c r="S63" i="1"/>
  <c r="S57" i="1"/>
  <c r="S10" i="1"/>
  <c r="S62" i="1"/>
  <c r="S56" i="1"/>
  <c r="S9" i="1"/>
  <c r="S70" i="1"/>
  <c r="S69" i="1"/>
  <c r="S39" i="1"/>
  <c r="S6" i="1"/>
  <c r="S68" i="1"/>
  <c r="S31" i="1"/>
  <c r="S67" i="1"/>
  <c r="S18" i="1"/>
  <c r="S55" i="1"/>
  <c r="S54" i="1"/>
  <c r="S42" i="1"/>
  <c r="S41" i="1"/>
  <c r="S40" i="1"/>
  <c r="S37" i="1"/>
  <c r="S47" i="1"/>
  <c r="S38" i="1"/>
  <c r="S50" i="1"/>
  <c r="L14" i="5"/>
  <c r="S29" i="1"/>
  <c r="S51" i="1"/>
  <c r="S35" i="1"/>
  <c r="S30" i="1"/>
  <c r="S52" i="1"/>
  <c r="S53" i="1"/>
  <c r="S36" i="1"/>
  <c r="S34" i="1"/>
  <c r="T2" i="1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H7" i="4"/>
  <c r="G7" i="4"/>
  <c r="F7" i="4"/>
  <c r="E7" i="4"/>
  <c r="D7" i="4"/>
  <c r="H6" i="4"/>
  <c r="G6" i="4"/>
  <c r="F6" i="4"/>
  <c r="E6" i="4"/>
  <c r="D6" i="4"/>
  <c r="H5" i="4"/>
  <c r="G5" i="4"/>
  <c r="F5" i="4"/>
  <c r="E5" i="4"/>
  <c r="D5" i="4"/>
  <c r="H4" i="4"/>
  <c r="G4" i="4"/>
  <c r="F4" i="4"/>
  <c r="E4" i="4"/>
  <c r="D4" i="4"/>
  <c r="H3" i="4"/>
  <c r="G3" i="4"/>
  <c r="F3" i="4"/>
  <c r="E3" i="4"/>
  <c r="D3" i="4"/>
  <c r="T43" i="1" l="1"/>
  <c r="T20" i="1"/>
  <c r="T19" i="1"/>
  <c r="T33" i="1"/>
  <c r="T27" i="1"/>
  <c r="T46" i="1"/>
  <c r="T44" i="1"/>
  <c r="T32" i="1"/>
  <c r="T26" i="1"/>
  <c r="T22" i="1"/>
  <c r="T25" i="1"/>
  <c r="T28" i="1"/>
  <c r="T24" i="1"/>
  <c r="T45" i="1"/>
  <c r="T23" i="1"/>
  <c r="T21" i="1"/>
  <c r="T13" i="1"/>
  <c r="T14" i="1"/>
  <c r="T11" i="1"/>
  <c r="T12" i="1"/>
  <c r="T8" i="1"/>
  <c r="T7" i="1"/>
  <c r="T49" i="1"/>
  <c r="T5" i="1"/>
  <c r="T4" i="1"/>
  <c r="T48" i="1"/>
  <c r="T65" i="1"/>
  <c r="T59" i="1"/>
  <c r="T16" i="1"/>
  <c r="T64" i="1"/>
  <c r="T61" i="1"/>
  <c r="T58" i="1"/>
  <c r="T15" i="1"/>
  <c r="T63" i="1"/>
  <c r="T57" i="1"/>
  <c r="T10" i="1"/>
  <c r="T62" i="1"/>
  <c r="T56" i="1"/>
  <c r="T9" i="1"/>
  <c r="T55" i="1"/>
  <c r="T6" i="1"/>
  <c r="T54" i="1"/>
  <c r="T69" i="1"/>
  <c r="T39" i="1"/>
  <c r="T3" i="1"/>
  <c r="T68" i="1"/>
  <c r="T31" i="1"/>
  <c r="T70" i="1"/>
  <c r="T67" i="1"/>
  <c r="T18" i="1"/>
  <c r="T66" i="1"/>
  <c r="T60" i="1"/>
  <c r="T17" i="1"/>
  <c r="C18" i="5"/>
  <c r="T42" i="1"/>
  <c r="S73" i="1"/>
  <c r="C13" i="5"/>
  <c r="T41" i="1"/>
  <c r="T40" i="1"/>
  <c r="C7" i="5"/>
  <c r="T37" i="1"/>
  <c r="T47" i="1"/>
  <c r="T38" i="1"/>
  <c r="T50" i="1"/>
  <c r="C6" i="5"/>
  <c r="C17" i="5"/>
  <c r="C5" i="5"/>
  <c r="C12" i="5"/>
  <c r="T36" i="1"/>
  <c r="T35" i="1"/>
  <c r="T30" i="1"/>
  <c r="T29" i="1"/>
  <c r="T53" i="1"/>
  <c r="T52" i="1"/>
  <c r="T51" i="1"/>
  <c r="T34" i="1"/>
  <c r="U2" i="1"/>
  <c r="U19" i="1" l="1"/>
  <c r="U45" i="1"/>
  <c r="U33" i="1"/>
  <c r="U21" i="1"/>
  <c r="U27" i="1"/>
  <c r="U32" i="1"/>
  <c r="U26" i="1"/>
  <c r="U25" i="1"/>
  <c r="U43" i="1"/>
  <c r="U20" i="1"/>
  <c r="U28" i="1"/>
  <c r="U24" i="1"/>
  <c r="U23" i="1"/>
  <c r="U44" i="1"/>
  <c r="U46" i="1"/>
  <c r="U22" i="1"/>
  <c r="U13" i="1"/>
  <c r="U14" i="1"/>
  <c r="U11" i="1"/>
  <c r="U12" i="1"/>
  <c r="U8" i="1"/>
  <c r="U7" i="1"/>
  <c r="U49" i="1"/>
  <c r="U5" i="1"/>
  <c r="U48" i="1"/>
  <c r="U4" i="1"/>
  <c r="D18" i="5"/>
  <c r="U64" i="1"/>
  <c r="U61" i="1"/>
  <c r="U58" i="1"/>
  <c r="U15" i="1"/>
  <c r="U63" i="1"/>
  <c r="U57" i="1"/>
  <c r="U10" i="1"/>
  <c r="U62" i="1"/>
  <c r="U56" i="1"/>
  <c r="U9" i="1"/>
  <c r="U70" i="1"/>
  <c r="U55" i="1"/>
  <c r="U6" i="1"/>
  <c r="U54" i="1"/>
  <c r="U3" i="1"/>
  <c r="U68" i="1"/>
  <c r="U31" i="1"/>
  <c r="U69" i="1"/>
  <c r="U39" i="1"/>
  <c r="U67" i="1"/>
  <c r="U18" i="1"/>
  <c r="U66" i="1"/>
  <c r="U60" i="1"/>
  <c r="U17" i="1"/>
  <c r="U65" i="1"/>
  <c r="U59" i="1"/>
  <c r="U16" i="1"/>
  <c r="U42" i="1"/>
  <c r="T73" i="1"/>
  <c r="U41" i="1"/>
  <c r="U40" i="1"/>
  <c r="U37" i="1"/>
  <c r="U47" i="1"/>
  <c r="D7" i="5"/>
  <c r="U38" i="1"/>
  <c r="U50" i="1"/>
  <c r="D13" i="5"/>
  <c r="C9" i="5"/>
  <c r="D5" i="5"/>
  <c r="D12" i="5"/>
  <c r="D6" i="5"/>
  <c r="D17" i="5"/>
  <c r="U29" i="1"/>
  <c r="U53" i="1"/>
  <c r="U52" i="1"/>
  <c r="U51" i="1"/>
  <c r="U36" i="1"/>
  <c r="U35" i="1"/>
  <c r="U34" i="1"/>
  <c r="U30" i="1"/>
  <c r="V2" i="1"/>
  <c r="V33" i="1" l="1"/>
  <c r="V27" i="1"/>
  <c r="V32" i="1"/>
  <c r="V26" i="1"/>
  <c r="V19" i="1"/>
  <c r="V25" i="1"/>
  <c r="V24" i="1"/>
  <c r="V28" i="1"/>
  <c r="V23" i="1"/>
  <c r="V44" i="1"/>
  <c r="V21" i="1"/>
  <c r="V46" i="1"/>
  <c r="V22" i="1"/>
  <c r="V43" i="1"/>
  <c r="V20" i="1"/>
  <c r="V45" i="1"/>
  <c r="V12" i="1"/>
  <c r="V13" i="1"/>
  <c r="V14" i="1"/>
  <c r="V11" i="1"/>
  <c r="V8" i="1"/>
  <c r="V7" i="1"/>
  <c r="V49" i="1"/>
  <c r="V5" i="1"/>
  <c r="V4" i="1"/>
  <c r="V48" i="1"/>
  <c r="V63" i="1"/>
  <c r="V57" i="1"/>
  <c r="V10" i="1"/>
  <c r="V68" i="1"/>
  <c r="V62" i="1"/>
  <c r="V56" i="1"/>
  <c r="V9" i="1"/>
  <c r="V55" i="1"/>
  <c r="V6" i="1"/>
  <c r="V70" i="1"/>
  <c r="V54" i="1"/>
  <c r="V3" i="1"/>
  <c r="V31" i="1"/>
  <c r="V67" i="1"/>
  <c r="V18" i="1"/>
  <c r="V69" i="1"/>
  <c r="V66" i="1"/>
  <c r="V60" i="1"/>
  <c r="V17" i="1"/>
  <c r="V65" i="1"/>
  <c r="V59" i="1"/>
  <c r="V16" i="1"/>
  <c r="V64" i="1"/>
  <c r="V61" i="1"/>
  <c r="V58" i="1"/>
  <c r="V15" i="1"/>
  <c r="V39" i="1"/>
  <c r="E18" i="5"/>
  <c r="V42" i="1"/>
  <c r="U73" i="1"/>
  <c r="E13" i="5"/>
  <c r="V41" i="1"/>
  <c r="V40" i="1"/>
  <c r="V37" i="1"/>
  <c r="E7" i="5"/>
  <c r="V47" i="1"/>
  <c r="V38" i="1"/>
  <c r="V50" i="1"/>
  <c r="E5" i="5"/>
  <c r="E12" i="5"/>
  <c r="E6" i="5"/>
  <c r="E17" i="5"/>
  <c r="D9" i="5"/>
  <c r="V53" i="1"/>
  <c r="V52" i="1"/>
  <c r="V51" i="1"/>
  <c r="V36" i="1"/>
  <c r="V35" i="1"/>
  <c r="V34" i="1"/>
  <c r="V30" i="1"/>
  <c r="V29" i="1"/>
  <c r="W2" i="1"/>
  <c r="W27" i="1" l="1"/>
  <c r="W19" i="1"/>
  <c r="W32" i="1"/>
  <c r="W26" i="1"/>
  <c r="W25" i="1"/>
  <c r="W43" i="1"/>
  <c r="W28" i="1"/>
  <c r="W24" i="1"/>
  <c r="W23" i="1"/>
  <c r="W46" i="1"/>
  <c r="W22" i="1"/>
  <c r="W45" i="1"/>
  <c r="W20" i="1"/>
  <c r="W33" i="1"/>
  <c r="W44" i="1"/>
  <c r="W21" i="1"/>
  <c r="W12" i="1"/>
  <c r="W13" i="1"/>
  <c r="W14" i="1"/>
  <c r="W11" i="1"/>
  <c r="W8" i="1"/>
  <c r="W7" i="1"/>
  <c r="W49" i="1"/>
  <c r="W5" i="1"/>
  <c r="W4" i="1"/>
  <c r="W48" i="1"/>
  <c r="W62" i="1"/>
  <c r="W56" i="1"/>
  <c r="W9" i="1"/>
  <c r="W55" i="1"/>
  <c r="W6" i="1"/>
  <c r="W69" i="1"/>
  <c r="W67" i="1"/>
  <c r="W54" i="1"/>
  <c r="W3" i="1"/>
  <c r="W70" i="1"/>
  <c r="W39" i="1"/>
  <c r="W68" i="1"/>
  <c r="W18" i="1"/>
  <c r="W66" i="1"/>
  <c r="W60" i="1"/>
  <c r="W17" i="1"/>
  <c r="W65" i="1"/>
  <c r="W59" i="1"/>
  <c r="W16" i="1"/>
  <c r="W64" i="1"/>
  <c r="W61" i="1"/>
  <c r="W58" i="1"/>
  <c r="W15" i="1"/>
  <c r="W63" i="1"/>
  <c r="W57" i="1"/>
  <c r="W10" i="1"/>
  <c r="W31" i="1"/>
  <c r="F18" i="5"/>
  <c r="W42" i="1"/>
  <c r="V73" i="1"/>
  <c r="F7" i="5"/>
  <c r="W41" i="1"/>
  <c r="W40" i="1"/>
  <c r="W37" i="1"/>
  <c r="W47" i="1"/>
  <c r="W38" i="1"/>
  <c r="W50" i="1"/>
  <c r="F13" i="5"/>
  <c r="E9" i="5"/>
  <c r="F6" i="5"/>
  <c r="F17" i="5"/>
  <c r="F5" i="5"/>
  <c r="F12" i="5"/>
  <c r="W53" i="1"/>
  <c r="W52" i="1"/>
  <c r="W51" i="1"/>
  <c r="W36" i="1"/>
  <c r="W35" i="1"/>
  <c r="W34" i="1"/>
  <c r="W30" i="1"/>
  <c r="W29" i="1"/>
  <c r="X2" i="1"/>
  <c r="X32" i="1" l="1"/>
  <c r="X26" i="1"/>
  <c r="X33" i="1"/>
  <c r="X25" i="1"/>
  <c r="X28" i="1"/>
  <c r="X24" i="1"/>
  <c r="X27" i="1"/>
  <c r="X23" i="1"/>
  <c r="X22" i="1"/>
  <c r="X46" i="1"/>
  <c r="X45" i="1"/>
  <c r="X19" i="1"/>
  <c r="X44" i="1"/>
  <c r="X21" i="1"/>
  <c r="X43" i="1"/>
  <c r="X20" i="1"/>
  <c r="X11" i="1"/>
  <c r="X12" i="1"/>
  <c r="X13" i="1"/>
  <c r="X14" i="1"/>
  <c r="X8" i="1"/>
  <c r="X7" i="1"/>
  <c r="X49" i="1"/>
  <c r="X5" i="1"/>
  <c r="X4" i="1"/>
  <c r="X48" i="1"/>
  <c r="X55" i="1"/>
  <c r="X6" i="1"/>
  <c r="X54" i="1"/>
  <c r="X3" i="1"/>
  <c r="X67" i="1"/>
  <c r="X60" i="1"/>
  <c r="X70" i="1"/>
  <c r="X69" i="1"/>
  <c r="X39" i="1"/>
  <c r="X31" i="1"/>
  <c r="X18" i="1"/>
  <c r="X65" i="1"/>
  <c r="X59" i="1"/>
  <c r="X16" i="1"/>
  <c r="X17" i="1"/>
  <c r="X64" i="1"/>
  <c r="X61" i="1"/>
  <c r="X58" i="1"/>
  <c r="X15" i="1"/>
  <c r="X63" i="1"/>
  <c r="X57" i="1"/>
  <c r="X10" i="1"/>
  <c r="X68" i="1"/>
  <c r="X62" i="1"/>
  <c r="X56" i="1"/>
  <c r="X9" i="1"/>
  <c r="X66" i="1"/>
  <c r="G18" i="5"/>
  <c r="X42" i="1"/>
  <c r="G13" i="5"/>
  <c r="W73" i="1"/>
  <c r="X41" i="1"/>
  <c r="X40" i="1"/>
  <c r="X37" i="1"/>
  <c r="X47" i="1"/>
  <c r="G7" i="5"/>
  <c r="X38" i="1"/>
  <c r="X50" i="1"/>
  <c r="F9" i="5"/>
  <c r="G5" i="5"/>
  <c r="G12" i="5"/>
  <c r="G6" i="5"/>
  <c r="G17" i="5"/>
  <c r="X53" i="1"/>
  <c r="X52" i="1"/>
  <c r="X51" i="1"/>
  <c r="X36" i="1"/>
  <c r="X35" i="1"/>
  <c r="X34" i="1"/>
  <c r="X30" i="1"/>
  <c r="X29" i="1"/>
  <c r="Y2" i="1"/>
  <c r="Y26" i="1" l="1"/>
  <c r="Y33" i="1"/>
  <c r="Y25" i="1"/>
  <c r="Y28" i="1"/>
  <c r="Y24" i="1"/>
  <c r="Y23" i="1"/>
  <c r="Y46" i="1"/>
  <c r="Y22" i="1"/>
  <c r="Y45" i="1"/>
  <c r="Y44" i="1"/>
  <c r="Y21" i="1"/>
  <c r="Y43" i="1"/>
  <c r="Y20" i="1"/>
  <c r="Y27" i="1"/>
  <c r="Y32" i="1"/>
  <c r="Y19" i="1"/>
  <c r="Y11" i="1"/>
  <c r="Y12" i="1"/>
  <c r="Y13" i="1"/>
  <c r="Y14" i="1"/>
  <c r="Y7" i="1"/>
  <c r="Y8" i="1"/>
  <c r="Y49" i="1"/>
  <c r="Y5" i="1"/>
  <c r="Y4" i="1"/>
  <c r="Y48" i="1"/>
  <c r="H18" i="5"/>
  <c r="Y54" i="1"/>
  <c r="Y3" i="1"/>
  <c r="Y70" i="1"/>
  <c r="Y69" i="1"/>
  <c r="Y39" i="1"/>
  <c r="Y17" i="1"/>
  <c r="Y68" i="1"/>
  <c r="Y31" i="1"/>
  <c r="Y60" i="1"/>
  <c r="Y65" i="1"/>
  <c r="Y59" i="1"/>
  <c r="Y16" i="1"/>
  <c r="Y64" i="1"/>
  <c r="Y61" i="1"/>
  <c r="Y58" i="1"/>
  <c r="Y15" i="1"/>
  <c r="Y63" i="1"/>
  <c r="Y57" i="1"/>
  <c r="Y10" i="1"/>
  <c r="Y62" i="1"/>
  <c r="Y56" i="1"/>
  <c r="Y9" i="1"/>
  <c r="Y55" i="1"/>
  <c r="Y6" i="1"/>
  <c r="Y67" i="1"/>
  <c r="Y18" i="1"/>
  <c r="Y66" i="1"/>
  <c r="Y42" i="1"/>
  <c r="X73" i="1"/>
  <c r="H13" i="5"/>
  <c r="Y41" i="1"/>
  <c r="Y40" i="1"/>
  <c r="Y37" i="1"/>
  <c r="Y50" i="1"/>
  <c r="Y47" i="1"/>
  <c r="Z2" i="1"/>
  <c r="Y38" i="1"/>
  <c r="H7" i="5"/>
  <c r="H5" i="5"/>
  <c r="H12" i="5"/>
  <c r="G9" i="5"/>
  <c r="H6" i="5"/>
  <c r="H17" i="5"/>
  <c r="Y36" i="1"/>
  <c r="Y35" i="1"/>
  <c r="Y34" i="1"/>
  <c r="Y30" i="1"/>
  <c r="Y29" i="1"/>
  <c r="Y53" i="1"/>
  <c r="Y52" i="1"/>
  <c r="Y51" i="1"/>
  <c r="A15" i="2"/>
  <c r="A16" i="2" s="1"/>
  <c r="B4" i="5" s="1"/>
  <c r="Z25" i="1" l="1"/>
  <c r="Z28" i="1"/>
  <c r="Z24" i="1"/>
  <c r="Z23" i="1"/>
  <c r="Z46" i="1"/>
  <c r="Z22" i="1"/>
  <c r="Z27" i="1"/>
  <c r="Z45" i="1"/>
  <c r="Z21" i="1"/>
  <c r="Z26" i="1"/>
  <c r="Z44" i="1"/>
  <c r="Z43" i="1"/>
  <c r="Z20" i="1"/>
  <c r="Z32" i="1"/>
  <c r="Z19" i="1"/>
  <c r="Z33" i="1"/>
  <c r="Z11" i="1"/>
  <c r="Z12" i="1"/>
  <c r="Z13" i="1"/>
  <c r="Z14" i="1"/>
  <c r="Z8" i="1"/>
  <c r="Z7" i="1"/>
  <c r="Z49" i="1"/>
  <c r="Z5" i="1"/>
  <c r="Z4" i="1"/>
  <c r="Z48" i="1"/>
  <c r="I18" i="5"/>
  <c r="Z15" i="1"/>
  <c r="Z70" i="1"/>
  <c r="Z59" i="1"/>
  <c r="Z69" i="1"/>
  <c r="Z39" i="1"/>
  <c r="Z60" i="1"/>
  <c r="Z68" i="1"/>
  <c r="Z31" i="1"/>
  <c r="Z67" i="1"/>
  <c r="Z18" i="1"/>
  <c r="Z65" i="1"/>
  <c r="Z63" i="1"/>
  <c r="Z57" i="1"/>
  <c r="Z10" i="1"/>
  <c r="Z64" i="1"/>
  <c r="Z61" i="1"/>
  <c r="Z62" i="1"/>
  <c r="Z56" i="1"/>
  <c r="Z9" i="1"/>
  <c r="Z17" i="1"/>
  <c r="Z58" i="1"/>
  <c r="Z55" i="1"/>
  <c r="Z6" i="1"/>
  <c r="Z54" i="1"/>
  <c r="Z3" i="1"/>
  <c r="Z66" i="1"/>
  <c r="Z16" i="1"/>
  <c r="Z42" i="1"/>
  <c r="Y73" i="1"/>
  <c r="I13" i="5"/>
  <c r="Z41" i="1"/>
  <c r="Z40" i="1"/>
  <c r="Z37" i="1"/>
  <c r="I7" i="5"/>
  <c r="Z30" i="1"/>
  <c r="Z47" i="1"/>
  <c r="Z34" i="1"/>
  <c r="Z35" i="1"/>
  <c r="AA2" i="1"/>
  <c r="Z51" i="1"/>
  <c r="Z36" i="1"/>
  <c r="Z52" i="1"/>
  <c r="Z53" i="1"/>
  <c r="Z29" i="1"/>
  <c r="Z38" i="1"/>
  <c r="Z50" i="1"/>
  <c r="I6" i="5"/>
  <c r="I17" i="5"/>
  <c r="I5" i="5"/>
  <c r="I12" i="5"/>
  <c r="H9" i="5"/>
  <c r="C4" i="5"/>
  <c r="D4" i="5" s="1"/>
  <c r="E4" i="5" s="1"/>
  <c r="F4" i="5" s="1"/>
  <c r="G4" i="5" s="1"/>
  <c r="H4" i="5" s="1"/>
  <c r="I4" i="5" s="1"/>
  <c r="J4" i="5" s="1"/>
  <c r="K4" i="5" s="1"/>
  <c r="A17" i="2"/>
  <c r="AA28" i="1" l="1"/>
  <c r="AB28" i="1" s="1"/>
  <c r="AA24" i="1"/>
  <c r="AB24" i="1" s="1"/>
  <c r="AA26" i="1"/>
  <c r="AB26" i="1" s="1"/>
  <c r="AA23" i="1"/>
  <c r="AB23" i="1" s="1"/>
  <c r="AA46" i="1"/>
  <c r="AB46" i="1" s="1"/>
  <c r="AA22" i="1"/>
  <c r="AB22" i="1" s="1"/>
  <c r="AA45" i="1"/>
  <c r="AB45" i="1" s="1"/>
  <c r="AA44" i="1"/>
  <c r="AB44" i="1" s="1"/>
  <c r="AA21" i="1"/>
  <c r="AB21" i="1" s="1"/>
  <c r="AA20" i="1"/>
  <c r="AB20" i="1" s="1"/>
  <c r="AA43" i="1"/>
  <c r="AB43" i="1" s="1"/>
  <c r="AA19" i="1"/>
  <c r="AB19" i="1" s="1"/>
  <c r="AA33" i="1"/>
  <c r="AB33" i="1" s="1"/>
  <c r="AA32" i="1"/>
  <c r="AB32" i="1" s="1"/>
  <c r="AA25" i="1"/>
  <c r="AB25" i="1" s="1"/>
  <c r="AA27" i="1"/>
  <c r="AB27" i="1" s="1"/>
  <c r="AA11" i="1"/>
  <c r="AB11" i="1" s="1"/>
  <c r="AA12" i="1"/>
  <c r="AB12" i="1" s="1"/>
  <c r="AA13" i="1"/>
  <c r="AB13" i="1" s="1"/>
  <c r="AA14" i="1"/>
  <c r="AB14" i="1" s="1"/>
  <c r="AA8" i="1"/>
  <c r="AB8" i="1" s="1"/>
  <c r="AA7" i="1"/>
  <c r="AB7" i="1" s="1"/>
  <c r="AA49" i="1"/>
  <c r="AB49" i="1" s="1"/>
  <c r="AA5" i="1"/>
  <c r="AB5" i="1" s="1"/>
  <c r="AA4" i="1"/>
  <c r="AB4" i="1" s="1"/>
  <c r="AA48" i="1"/>
  <c r="AB48" i="1" s="1"/>
  <c r="AA70" i="1"/>
  <c r="AB70" i="1" s="1"/>
  <c r="AA59" i="1"/>
  <c r="AB59" i="1" s="1"/>
  <c r="AA69" i="1"/>
  <c r="AB69" i="1" s="1"/>
  <c r="AA39" i="1"/>
  <c r="AB39" i="1" s="1"/>
  <c r="AA68" i="1"/>
  <c r="AB68" i="1" s="1"/>
  <c r="AA31" i="1"/>
  <c r="AB31" i="1" s="1"/>
  <c r="AA16" i="1"/>
  <c r="AB16" i="1" s="1"/>
  <c r="AA64" i="1"/>
  <c r="AB64" i="1" s="1"/>
  <c r="AA15" i="1"/>
  <c r="AB15" i="1" s="1"/>
  <c r="AA67" i="1"/>
  <c r="AB67" i="1" s="1"/>
  <c r="AA18" i="1"/>
  <c r="AB18" i="1" s="1"/>
  <c r="AA63" i="1"/>
  <c r="AB63" i="1" s="1"/>
  <c r="AA10" i="1"/>
  <c r="AB10" i="1" s="1"/>
  <c r="AA66" i="1"/>
  <c r="AB66" i="1" s="1"/>
  <c r="AA60" i="1"/>
  <c r="AB60" i="1" s="1"/>
  <c r="AA17" i="1"/>
  <c r="AB17" i="1" s="1"/>
  <c r="AA62" i="1"/>
  <c r="AB62" i="1" s="1"/>
  <c r="AA56" i="1"/>
  <c r="AB56" i="1" s="1"/>
  <c r="AA9" i="1"/>
  <c r="AB9" i="1" s="1"/>
  <c r="AA61" i="1"/>
  <c r="AB61" i="1" s="1"/>
  <c r="AA57" i="1"/>
  <c r="AB57" i="1" s="1"/>
  <c r="AA55" i="1"/>
  <c r="AB55" i="1" s="1"/>
  <c r="AA6" i="1"/>
  <c r="AB6" i="1" s="1"/>
  <c r="AA54" i="1"/>
  <c r="AB54" i="1" s="1"/>
  <c r="AA3" i="1"/>
  <c r="AB3" i="1" s="1"/>
  <c r="AA65" i="1"/>
  <c r="AB65" i="1" s="1"/>
  <c r="AA58" i="1"/>
  <c r="AB58" i="1" s="1"/>
  <c r="J18" i="5"/>
  <c r="AA42" i="1"/>
  <c r="AB42" i="1" s="1"/>
  <c r="Z73" i="1"/>
  <c r="J7" i="5"/>
  <c r="AA41" i="1"/>
  <c r="AB41" i="1" s="1"/>
  <c r="AA40" i="1"/>
  <c r="AB40" i="1" s="1"/>
  <c r="AA37" i="1"/>
  <c r="AB37" i="1" s="1"/>
  <c r="AA34" i="1"/>
  <c r="AB34" i="1" s="1"/>
  <c r="AA35" i="1"/>
  <c r="AB35" i="1" s="1"/>
  <c r="J12" i="5"/>
  <c r="AA29" i="1"/>
  <c r="AB29" i="1" s="1"/>
  <c r="AA30" i="1"/>
  <c r="AB30" i="1" s="1"/>
  <c r="J6" i="5"/>
  <c r="J17" i="5"/>
  <c r="AA47" i="1"/>
  <c r="AB47" i="1" s="1"/>
  <c r="AA51" i="1"/>
  <c r="AB51" i="1" s="1"/>
  <c r="AA52" i="1"/>
  <c r="AB52" i="1" s="1"/>
  <c r="AA36" i="1"/>
  <c r="AA53" i="1"/>
  <c r="AB53" i="1" s="1"/>
  <c r="AA50" i="1"/>
  <c r="J5" i="5"/>
  <c r="AA38" i="1"/>
  <c r="AB38" i="1" s="1"/>
  <c r="J13" i="5"/>
  <c r="I9" i="5"/>
  <c r="P6" i="5" l="1"/>
  <c r="P7" i="5"/>
  <c r="AA73" i="1"/>
  <c r="P10" i="5"/>
  <c r="P11" i="5"/>
  <c r="K13" i="5"/>
  <c r="L13" i="5" s="1"/>
  <c r="K17" i="5"/>
  <c r="L17" i="5" s="1"/>
  <c r="K7" i="5"/>
  <c r="AB36" i="1"/>
  <c r="J9" i="5"/>
  <c r="K18" i="5"/>
  <c r="L18" i="5" s="1"/>
  <c r="P5" i="5"/>
  <c r="K6" i="5"/>
  <c r="K12" i="5"/>
  <c r="L12" i="5" s="1"/>
  <c r="K5" i="5"/>
  <c r="AB50" i="1"/>
  <c r="AB73" i="1" l="1"/>
  <c r="K9" i="5"/>
  <c r="L9" i="5" s="1"/>
</calcChain>
</file>

<file path=xl/sharedStrings.xml><?xml version="1.0" encoding="utf-8"?>
<sst xmlns="http://schemas.openxmlformats.org/spreadsheetml/2006/main" count="419" uniqueCount="221">
  <si>
    <t>Elemental Condition</t>
  </si>
  <si>
    <t>Prioritisation</t>
  </si>
  <si>
    <t>Capital Expenditure Schedule</t>
  </si>
  <si>
    <t>Item</t>
  </si>
  <si>
    <t>TDD Category</t>
  </si>
  <si>
    <t>Sub Category</t>
  </si>
  <si>
    <t>Image Ref.</t>
  </si>
  <si>
    <t>Narrative</t>
  </si>
  <si>
    <t>Proposed Action</t>
  </si>
  <si>
    <t>CAP/ R&amp;M</t>
  </si>
  <si>
    <t>Likelihood</t>
  </si>
  <si>
    <t>Severity</t>
  </si>
  <si>
    <t>Primary Risk Type</t>
  </si>
  <si>
    <t>Priority</t>
  </si>
  <si>
    <t>Likelihood
(NUM)</t>
  </si>
  <si>
    <t>Severity
(NUM)</t>
  </si>
  <si>
    <t>Score</t>
  </si>
  <si>
    <t>First action year</t>
  </si>
  <si>
    <t>Cost allowance
(AUD$)</t>
  </si>
  <si>
    <t>Frequency of action
(No. of Years)</t>
  </si>
  <si>
    <t>Total Forecast Cost
For Reporting 
Period</t>
  </si>
  <si>
    <t>Building Structure and Fabric</t>
  </si>
  <si>
    <t>Superstructure</t>
  </si>
  <si>
    <t>Repair/ replace on condition</t>
  </si>
  <si>
    <t>R&amp;M</t>
  </si>
  <si>
    <t>Possible</t>
  </si>
  <si>
    <t>Minor</t>
  </si>
  <si>
    <t>Health &amp; Safety</t>
  </si>
  <si>
    <t>Mechanical Systems</t>
  </si>
  <si>
    <t>Miscellaneous mechanical equipment and plant</t>
  </si>
  <si>
    <t>Predictive/ reliability centred maintenance</t>
  </si>
  <si>
    <t>CAP</t>
  </si>
  <si>
    <t>Moderate</t>
  </si>
  <si>
    <t>Legislative</t>
  </si>
  <si>
    <t>Ventilation</t>
  </si>
  <si>
    <t>Scheduled maintenance/ Once off new work</t>
  </si>
  <si>
    <t>Thermal Comfort</t>
  </si>
  <si>
    <t>Almost Certain</t>
  </si>
  <si>
    <t>Economic</t>
  </si>
  <si>
    <t>Ductwork systems and components</t>
  </si>
  <si>
    <t>Open type cooling towers</t>
  </si>
  <si>
    <t>Pipework systems and components</t>
  </si>
  <si>
    <t>Motors</t>
  </si>
  <si>
    <t>Likely</t>
  </si>
  <si>
    <t>Electrical Systems</t>
  </si>
  <si>
    <t>Miscellaneous electrical equipment and plant</t>
  </si>
  <si>
    <t>Operate and replace on failure</t>
  </si>
  <si>
    <t>Boards</t>
  </si>
  <si>
    <t>Fire and Life Safety Services</t>
  </si>
  <si>
    <t>Fire fighting and protection systems</t>
  </si>
  <si>
    <t>Critical</t>
  </si>
  <si>
    <t>Detection</t>
  </si>
  <si>
    <t>Miscellaneous Fire &amp; Life Safety Services</t>
  </si>
  <si>
    <t>Hydraulic Systems</t>
  </si>
  <si>
    <t>Tanks</t>
  </si>
  <si>
    <t>Pumps</t>
  </si>
  <si>
    <t>Miscellaneous Hydraulic</t>
  </si>
  <si>
    <t>Vertical Transportation</t>
  </si>
  <si>
    <t>Lift Controllers and Motors</t>
  </si>
  <si>
    <t>Travelators</t>
  </si>
  <si>
    <t>Major</t>
  </si>
  <si>
    <t>Compliance</t>
  </si>
  <si>
    <t>NCC Service &amp; Equipment (Section E) Compliance</t>
  </si>
  <si>
    <t>NCC Access &amp; Egress (Section D) Compliance</t>
  </si>
  <si>
    <t>NCC Energy Efficiency (Section J) Compliance</t>
  </si>
  <si>
    <t>Condition monitoring/ Management</t>
  </si>
  <si>
    <t>Unlikely</t>
  </si>
  <si>
    <t>NCC Health &amp; Amenity (Section F) Compliance</t>
  </si>
  <si>
    <t>Miscellaneous Compliance</t>
  </si>
  <si>
    <t>NCC Fire Resistance (Section C) Compliance</t>
  </si>
  <si>
    <t>MISC</t>
  </si>
  <si>
    <t>Environment and Hazmat</t>
  </si>
  <si>
    <t>Storage Tanks</t>
  </si>
  <si>
    <t>Environmental Risks</t>
  </si>
  <si>
    <t>Chemicals of Concern</t>
  </si>
  <si>
    <t>Insignificant</t>
  </si>
  <si>
    <t>Capital Expenditure Schedule Summaries</t>
  </si>
  <si>
    <t>Distribution of Priority 1 Capital Expenditure</t>
  </si>
  <si>
    <t>Short</t>
  </si>
  <si>
    <t>Medium</t>
  </si>
  <si>
    <t>Long</t>
  </si>
  <si>
    <t>Hydraulic</t>
  </si>
  <si>
    <t>Total</t>
  </si>
  <si>
    <t>Vertical Transport</t>
  </si>
  <si>
    <t>By CAP</t>
  </si>
  <si>
    <t>Priority 1</t>
  </si>
  <si>
    <t>Priority 2</t>
  </si>
  <si>
    <t>Priority 3</t>
  </si>
  <si>
    <t>By R&amp;M</t>
  </si>
  <si>
    <t>How is the total expenditure spread out over time?</t>
  </si>
  <si>
    <t>Where does the majority of the priority 1 capital expenditure risk lie?</t>
  </si>
  <si>
    <r>
      <t xml:space="preserve">This tab is the source for all of the data validation/dropdown lists - </t>
    </r>
    <r>
      <rPr>
        <sz val="10"/>
        <color rgb="FFFF0000"/>
        <rFont val="Neue Haas Grotesk Display Pro"/>
        <family val="2"/>
      </rPr>
      <t>do not modify</t>
    </r>
  </si>
  <si>
    <t>Action</t>
  </si>
  <si>
    <t>Condition Rating</t>
  </si>
  <si>
    <t>Nature of consequence</t>
  </si>
  <si>
    <t>Risk Likelihood</t>
  </si>
  <si>
    <t>Risk Severity</t>
  </si>
  <si>
    <t>Risk Rating</t>
  </si>
  <si>
    <t>Between</t>
  </si>
  <si>
    <t>Risk Control</t>
  </si>
  <si>
    <t>Job Type</t>
  </si>
  <si>
    <t>Probability</t>
  </si>
  <si>
    <t>Maintenance strategy</t>
  </si>
  <si>
    <t>Unique TDD Category</t>
  </si>
  <si>
    <t>Maintain</t>
  </si>
  <si>
    <t>Rare</t>
  </si>
  <si>
    <t>High</t>
  </si>
  <si>
    <t>Eliminate</t>
  </si>
  <si>
    <t>Substructure</t>
  </si>
  <si>
    <t>Repair</t>
  </si>
  <si>
    <t>Substitute</t>
  </si>
  <si>
    <t>Replace</t>
  </si>
  <si>
    <t>Low</t>
  </si>
  <si>
    <t>Redesign</t>
  </si>
  <si>
    <t>Stairs</t>
  </si>
  <si>
    <t>Upgrade/Refurbish</t>
  </si>
  <si>
    <t>Resilience</t>
  </si>
  <si>
    <t>Isolate</t>
  </si>
  <si>
    <t>Roof Areas</t>
  </si>
  <si>
    <t>Administrative</t>
  </si>
  <si>
    <t>External Walls and Façade</t>
  </si>
  <si>
    <t>None</t>
  </si>
  <si>
    <t>Tenant Fitout</t>
  </si>
  <si>
    <t>Base Building Fitout &amp; Amenities</t>
  </si>
  <si>
    <t>Miscellaneous</t>
  </si>
  <si>
    <t>Town Planning</t>
  </si>
  <si>
    <t>Site and Boundary</t>
  </si>
  <si>
    <t>External heat rejection for refrigeration plant</t>
  </si>
  <si>
    <t>Todays Date</t>
  </si>
  <si>
    <t>Meters</t>
  </si>
  <si>
    <t>Year 1</t>
  </si>
  <si>
    <t>Year 10</t>
  </si>
  <si>
    <t>Refrigeration plant — medium to large</t>
  </si>
  <si>
    <t>Appliances</t>
  </si>
  <si>
    <t>AV Equipment</t>
  </si>
  <si>
    <t>Building management and controls</t>
  </si>
  <si>
    <t>Communications systems</t>
  </si>
  <si>
    <t>Control/Monitoring systems</t>
  </si>
  <si>
    <t>Controls general</t>
  </si>
  <si>
    <t>Electrical distribution network</t>
  </si>
  <si>
    <t>Electrical installations in buildings</t>
  </si>
  <si>
    <t>Electrical Locks</t>
  </si>
  <si>
    <t>ICT</t>
  </si>
  <si>
    <t>Lighting</t>
  </si>
  <si>
    <t>Power</t>
  </si>
  <si>
    <t>Security</t>
  </si>
  <si>
    <t>Air Control</t>
  </si>
  <si>
    <t>Drainage and Public Health</t>
  </si>
  <si>
    <t>Heating</t>
  </si>
  <si>
    <t>Hydraulic Services</t>
  </si>
  <si>
    <t>Potable Water</t>
  </si>
  <si>
    <t>Reticulation</t>
  </si>
  <si>
    <t>Sanitary</t>
  </si>
  <si>
    <t>Waste</t>
  </si>
  <si>
    <t>BMU / Height Safety System</t>
  </si>
  <si>
    <t>Control equipment</t>
  </si>
  <si>
    <t>DDA Compliance</t>
  </si>
  <si>
    <t>DDA Hoist</t>
  </si>
  <si>
    <t>Destination Control</t>
  </si>
  <si>
    <t>Dock Levellers</t>
  </si>
  <si>
    <t>Door controls</t>
  </si>
  <si>
    <t>Escalators</t>
  </si>
  <si>
    <t>Goods Lift</t>
  </si>
  <si>
    <t>Lift - Disabled Discrimination Act (DDA)</t>
  </si>
  <si>
    <t>Lift &amp; Landing Doors</t>
  </si>
  <si>
    <t>Lift Car Interiors</t>
  </si>
  <si>
    <t>Lift Car Park Shuttle</t>
  </si>
  <si>
    <t>Lift Code Compliance</t>
  </si>
  <si>
    <t>Lift Control</t>
  </si>
  <si>
    <t>Lift Modernisation</t>
  </si>
  <si>
    <t>Lift Monitoring</t>
  </si>
  <si>
    <t>Lift Plant</t>
  </si>
  <si>
    <t>Lifts Passenger</t>
  </si>
  <si>
    <t>Motors/gearboxes</t>
  </si>
  <si>
    <t>Scissor Lift</t>
  </si>
  <si>
    <t>Sheaves/Brakes</t>
  </si>
  <si>
    <t>Transportation Services General</t>
  </si>
  <si>
    <t>Wheelchair Lift</t>
  </si>
  <si>
    <t>Miscellaneous Vertical Transportation</t>
  </si>
  <si>
    <t>NCC Structural (Section B) Compliance</t>
  </si>
  <si>
    <t>NCC Ancillary Provisions (Section G) Compliance</t>
  </si>
  <si>
    <t>NCC Special Use Buildings (Section H) Compliance</t>
  </si>
  <si>
    <t>Asbestos Containing Materials</t>
  </si>
  <si>
    <t>Indoor Air Quality</t>
  </si>
  <si>
    <t>Miscellaneous Enviro &amp; Hazmat</t>
  </si>
  <si>
    <t>Roads, Footpaths &amp; Paved Areas</t>
  </si>
  <si>
    <t>Boundary Walls, Fencing &amp; Gates</t>
  </si>
  <si>
    <t>Covered Ways/Sunshade Structures</t>
  </si>
  <si>
    <t>Landscaping</t>
  </si>
  <si>
    <t>Easements &amp; Encumbrances</t>
  </si>
  <si>
    <t>Miscellaneous Site &amp; Boundary</t>
  </si>
  <si>
    <t>References</t>
  </si>
  <si>
    <t>International Organization for Standardization (ISO) (2018). ISO 31000:2018 - Risk management - Guidelines</t>
  </si>
  <si>
    <t>Australian and New Zealand Standard" (AS/NZS) for "Risk Management" (4360), published 31 Aug. 2004. by SAI Global</t>
  </si>
  <si>
    <t>RICS. Surveying Safely 2nd Edition. Royal Institution of Chartered Surveyors, Feb. 2019.</t>
  </si>
  <si>
    <t>Fagen-Ulmschneider, Wade. “Perception of Probability Words.” Waf.cs.illinois.edu, 1 July 2019, waf.cs.illinois.edu/visualizations/Perception-of-Probability-Words/. Accessed 6 Feb. 2025.</t>
  </si>
  <si>
    <t>Jensen, Taylor. “Using Probabilistic Words in Data Science | towards Data Science.” Towards Data Science, 7 Feb. 2023, towardsdatascience.com/using-probabilistic-words-in-data-science-3b0b9777e9d7/. Accessed 6 Feb. 2025.</t>
  </si>
  <si>
    <t>Willems, Sanne, et al. “Variability in the Interpretation of Probability Phrases Used in Dutch News Articles — a Risk for Miscommunication.” Journal of Science Communication, vol. 19, no. 02, 6 Apr. 2020, pp. A03–A03, jcom.sissa.it/article/pubid/JCOM_1902_2020_A03/, https://doi.org/10.22323/2.19020203. Accessed 6 Feb. 2025.</t>
  </si>
  <si>
    <t>Likelihood / Probability</t>
  </si>
  <si>
    <t>Notes</t>
  </si>
  <si>
    <t>The "Priority" column means the same as Red/Amber/Green, or "RAG". Except here, it is designed to be flexible to meet client by client needs.</t>
  </si>
  <si>
    <t>Risk context builder</t>
  </si>
  <si>
    <t>If a client wants more granularity than 3 levels of priority, they can assign 5, as well as decide the risk appetite/threshold for each.</t>
  </si>
  <si>
    <t>L</t>
  </si>
  <si>
    <t>S</t>
  </si>
  <si>
    <t>Type</t>
  </si>
  <si>
    <t>When</t>
  </si>
  <si>
    <t>Operational, Legislative, WHS, or Resilience</t>
  </si>
  <si>
    <t>Granularity can theoretically go all the way up to 25 if one so wished.</t>
  </si>
  <si>
    <t>In each case, the final report MUST be clear on defining what each priority represents. This will typically be devised in collaboration with the client.</t>
  </si>
  <si>
    <t xml:space="preserve">out of likelihood, severity and risk type. Once populated and a priority is calculated, the coulmns will read, for example, </t>
  </si>
  <si>
    <t>The defintion of each term is provided for both the consultant using the document, and the final reader to attempt to remove as much ambiguity as possible.</t>
  </si>
  <si>
    <t>The language used reflects that of ISO 31000 and AS4360 for Risk Management, while acknowledging that there remains variability</t>
  </si>
  <si>
    <t>in the interpretation of probability phrases. Supporting references are provided above in the event of scrutiny.</t>
  </si>
  <si>
    <r>
      <t xml:space="preserve">Consequence
</t>
    </r>
    <r>
      <rPr>
        <i/>
        <sz val="11"/>
        <color theme="1"/>
        <rFont val="Calibri"/>
        <family val="2"/>
        <scheme val="minor"/>
      </rPr>
      <t>A bad, unwanted, unpleasant outcome resulting in cost or wellbeing impact</t>
    </r>
  </si>
  <si>
    <r>
      <t xml:space="preserve">Financial Year
</t>
    </r>
    <r>
      <rPr>
        <i/>
        <sz val="11"/>
        <color theme="1"/>
        <rFont val="Calibri"/>
        <family val="2"/>
        <scheme val="minor"/>
      </rPr>
      <t>E.g. FY19-20 is 2020</t>
    </r>
  </si>
  <si>
    <r>
      <t>"</t>
    </r>
    <r>
      <rPr>
        <i/>
        <sz val="11"/>
        <color theme="1"/>
        <rFont val="Calibri"/>
        <family val="2"/>
        <scheme val="minor"/>
      </rPr>
      <t>this is a possible major legislative risk costing $150 thousand in the year 2026"</t>
    </r>
  </si>
  <si>
    <r>
      <rPr>
        <u/>
        <sz val="16"/>
        <color theme="1"/>
        <rFont val="Calibri"/>
        <family val="2"/>
        <scheme val="minor"/>
      </rPr>
      <t>Cost</t>
    </r>
    <r>
      <rPr>
        <sz val="16"/>
        <color theme="1"/>
        <rFont val="Calibri"/>
        <family val="2"/>
        <scheme val="minor"/>
      </rPr>
      <t xml:space="preserve"> of risk control measure
</t>
    </r>
    <r>
      <rPr>
        <i/>
        <sz val="11"/>
        <color theme="1"/>
        <rFont val="Calibri"/>
        <family val="2"/>
        <scheme val="minor"/>
      </rPr>
      <t>Cost amount, start year and frequency and control measure
to eliminate or defer the current risk likelihood and severity</t>
    </r>
  </si>
  <si>
    <r>
      <t xml:space="preserve">Residual Risk
</t>
    </r>
    <r>
      <rPr>
        <i/>
        <sz val="11"/>
        <color theme="1"/>
        <rFont val="Calibri"/>
        <family val="2"/>
        <scheme val="minor"/>
      </rPr>
      <t>Return to beginning</t>
    </r>
  </si>
  <si>
    <t xml:space="preserve">Finally, the Beyond Condition prioritisation system for TDD brings transparency to what a priorty represents, by building a contextual sentence </t>
  </si>
  <si>
    <t>Do this by amending the numbering in the "Priority" column.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</si>
</sst>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Neue Haas Grotesk Display Pro"/>
      <family val="2"/>
    </font>
    <font>
      <sz val="10"/>
      <color rgb="FFFF0000"/>
      <name val="Neue Haas Grotesk Display Pro"/>
      <family val="2"/>
    </font>
    <font>
      <b/>
      <sz val="10"/>
      <name val="Neue Haas Grotesk Display Pro"/>
      <family val="2"/>
    </font>
    <font>
      <b/>
      <sz val="10"/>
      <color theme="1"/>
      <name val="Neue Haas Grotesk Display Pro"/>
      <family val="2"/>
    </font>
    <font>
      <sz val="10"/>
      <name val="Neue Haas Grotesk Display Pro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0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/>
    <xf numFmtId="1" fontId="8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left"/>
    </xf>
    <xf numFmtId="0" fontId="11" fillId="0" borderId="0" xfId="0" applyFont="1" applyAlignment="1">
      <alignment horizontal="left" vertical="top" wrapText="1"/>
    </xf>
    <xf numFmtId="2" fontId="12" fillId="0" borderId="6" xfId="0" applyNumberFormat="1" applyFont="1" applyBorder="1" applyAlignment="1">
      <alignment horizontal="center" vertical="top" wrapText="1"/>
    </xf>
    <xf numFmtId="49" fontId="12" fillId="0" borderId="6" xfId="0" applyNumberFormat="1" applyFont="1" applyBorder="1" applyAlignment="1">
      <alignment horizontal="left" vertical="top" wrapText="1"/>
    </xf>
    <xf numFmtId="49" fontId="12" fillId="0" borderId="6" xfId="0" applyNumberFormat="1" applyFont="1" applyBorder="1" applyAlignment="1">
      <alignment horizontal="left" vertical="top"/>
    </xf>
    <xf numFmtId="49" fontId="12" fillId="0" borderId="6" xfId="0" applyNumberFormat="1" applyFont="1" applyBorder="1" applyAlignment="1">
      <alignment horizontal="center" vertical="top" wrapText="1"/>
    </xf>
    <xf numFmtId="1" fontId="12" fillId="0" borderId="6" xfId="0" applyNumberFormat="1" applyFont="1" applyBorder="1" applyAlignment="1">
      <alignment horizontal="center" vertical="top" wrapText="1"/>
    </xf>
    <xf numFmtId="49" fontId="11" fillId="0" borderId="0" xfId="0" applyNumberFormat="1" applyFont="1" applyAlignment="1">
      <alignment horizontal="center" vertical="top" wrapText="1"/>
    </xf>
    <xf numFmtId="2" fontId="11" fillId="0" borderId="6" xfId="0" applyNumberFormat="1" applyFont="1" applyBorder="1" applyAlignment="1" applyProtection="1">
      <alignment horizontal="center" vertical="top" wrapText="1"/>
      <protection hidden="1"/>
    </xf>
    <xf numFmtId="0" fontId="11" fillId="0" borderId="6" xfId="0" applyFont="1" applyBorder="1" applyAlignment="1" applyProtection="1">
      <alignment horizontal="left" vertical="top" wrapText="1"/>
      <protection locked="0"/>
    </xf>
    <xf numFmtId="0" fontId="13" fillId="0" borderId="6" xfId="0" applyFont="1" applyBorder="1" applyProtection="1">
      <protection locked="0"/>
    </xf>
    <xf numFmtId="0" fontId="11" fillId="0" borderId="6" xfId="0" applyFont="1" applyBorder="1" applyAlignment="1" applyProtection="1">
      <alignment horizontal="center" vertical="top" wrapText="1"/>
      <protection locked="0"/>
    </xf>
    <xf numFmtId="1" fontId="11" fillId="0" borderId="6" xfId="0" applyNumberFormat="1" applyFont="1" applyBorder="1" applyAlignment="1" applyProtection="1">
      <alignment horizontal="left" vertical="top" wrapText="1"/>
      <protection locked="0"/>
    </xf>
    <xf numFmtId="1" fontId="11" fillId="0" borderId="6" xfId="0" applyNumberFormat="1" applyFont="1" applyBorder="1" applyAlignment="1">
      <alignment horizontal="center" vertical="top" wrapText="1"/>
    </xf>
    <xf numFmtId="1" fontId="11" fillId="0" borderId="6" xfId="0" applyNumberFormat="1" applyFont="1" applyBorder="1" applyAlignment="1" applyProtection="1">
      <alignment horizontal="center" vertical="top" wrapText="1"/>
      <protection locked="0"/>
    </xf>
    <xf numFmtId="3" fontId="11" fillId="0" borderId="6" xfId="0" applyNumberFormat="1" applyFont="1" applyBorder="1" applyAlignment="1" applyProtection="1">
      <alignment horizontal="right" vertical="top" wrapText="1"/>
      <protection locked="0"/>
    </xf>
    <xf numFmtId="3" fontId="11" fillId="0" borderId="6" xfId="0" applyNumberFormat="1" applyFont="1" applyBorder="1" applyAlignment="1" applyProtection="1">
      <alignment horizontal="right" vertical="top" wrapText="1"/>
      <protection hidden="1"/>
    </xf>
    <xf numFmtId="3" fontId="12" fillId="0" borderId="6" xfId="0" applyNumberFormat="1" applyFont="1" applyBorder="1" applyAlignment="1" applyProtection="1">
      <alignment horizontal="right" vertical="top" wrapText="1"/>
      <protection hidden="1"/>
    </xf>
    <xf numFmtId="0" fontId="11" fillId="0" borderId="6" xfId="0" applyFont="1" applyBorder="1" applyAlignment="1" applyProtection="1">
      <alignment horizontal="left" vertical="top"/>
      <protection locked="0"/>
    </xf>
    <xf numFmtId="2" fontId="11" fillId="0" borderId="0" xfId="0" applyNumberFormat="1" applyFont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center" vertical="top" wrapText="1"/>
    </xf>
    <xf numFmtId="1" fontId="11" fillId="0" borderId="0" xfId="0" applyNumberFormat="1" applyFont="1" applyAlignment="1">
      <alignment horizontal="left" vertical="top" wrapText="1"/>
    </xf>
    <xf numFmtId="1" fontId="11" fillId="0" borderId="0" xfId="0" applyNumberFormat="1" applyFont="1" applyAlignment="1">
      <alignment horizontal="center" vertical="top" wrapText="1"/>
    </xf>
    <xf numFmtId="3" fontId="11" fillId="0" borderId="0" xfId="0" applyNumberFormat="1" applyFont="1" applyAlignment="1">
      <alignment horizontal="right" vertical="top" wrapText="1"/>
    </xf>
    <xf numFmtId="1" fontId="12" fillId="0" borderId="0" xfId="0" applyNumberFormat="1" applyFont="1" applyAlignment="1">
      <alignment horizontal="center" vertical="top" wrapText="1"/>
    </xf>
    <xf numFmtId="49" fontId="12" fillId="0" borderId="0" xfId="0" applyNumberFormat="1" applyFont="1" applyAlignment="1">
      <alignment horizontal="center" vertical="top" wrapText="1"/>
    </xf>
    <xf numFmtId="1" fontId="12" fillId="0" borderId="20" xfId="0" applyNumberFormat="1" applyFont="1" applyBorder="1" applyAlignment="1">
      <alignment horizontal="center" vertical="top" wrapText="1"/>
    </xf>
    <xf numFmtId="1" fontId="12" fillId="0" borderId="20" xfId="0" applyNumberFormat="1" applyFont="1" applyBorder="1" applyAlignment="1" applyProtection="1">
      <alignment horizontal="center" vertical="top" wrapText="1"/>
      <protection hidden="1"/>
    </xf>
    <xf numFmtId="49" fontId="12" fillId="0" borderId="20" xfId="0" applyNumberFormat="1" applyFont="1" applyBorder="1" applyAlignment="1">
      <alignment horizontal="center" vertical="top" wrapText="1"/>
    </xf>
    <xf numFmtId="3" fontId="12" fillId="0" borderId="16" xfId="0" applyNumberFormat="1" applyFont="1" applyBorder="1" applyAlignment="1" applyProtection="1">
      <alignment horizontal="right" vertical="top" wrapText="1"/>
      <protection hidden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2" fillId="0" borderId="12" xfId="0" applyFont="1" applyBorder="1" applyAlignment="1">
      <alignment horizontal="center"/>
    </xf>
    <xf numFmtId="3" fontId="11" fillId="0" borderId="0" xfId="0" applyNumberFormat="1" applyFont="1"/>
    <xf numFmtId="3" fontId="11" fillId="0" borderId="16" xfId="0" applyNumberFormat="1" applyFont="1" applyBorder="1"/>
    <xf numFmtId="3" fontId="12" fillId="0" borderId="16" xfId="0" applyNumberFormat="1" applyFont="1" applyBorder="1"/>
    <xf numFmtId="3" fontId="12" fillId="0" borderId="0" xfId="0" applyNumberFormat="1" applyFont="1"/>
    <xf numFmtId="0" fontId="11" fillId="0" borderId="0" xfId="0" applyFont="1" applyAlignment="1">
      <alignment vertical="top" wrapText="1"/>
    </xf>
    <xf numFmtId="1" fontId="11" fillId="9" borderId="11" xfId="0" applyNumberFormat="1" applyFont="1" applyFill="1" applyBorder="1"/>
    <xf numFmtId="0" fontId="11" fillId="10" borderId="13" xfId="0" applyFont="1" applyFill="1" applyBorder="1"/>
    <xf numFmtId="0" fontId="11" fillId="10" borderId="14" xfId="0" applyFont="1" applyFill="1" applyBorder="1"/>
    <xf numFmtId="0" fontId="11" fillId="10" borderId="15" xfId="0" applyFont="1" applyFill="1" applyBorder="1"/>
    <xf numFmtId="0" fontId="11" fillId="11" borderId="13" xfId="0" applyFont="1" applyFill="1" applyBorder="1"/>
    <xf numFmtId="0" fontId="11" fillId="11" borderId="14" xfId="0" applyFont="1" applyFill="1" applyBorder="1"/>
    <xf numFmtId="0" fontId="11" fillId="11" borderId="15" xfId="0" applyFont="1" applyFill="1" applyBorder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0" fillId="0" borderId="0" xfId="0" applyFont="1"/>
    <xf numFmtId="0" fontId="0" fillId="4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4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0" fillId="3" borderId="7" xfId="0" applyFont="1" applyFill="1" applyBorder="1" applyAlignment="1">
      <alignment horizontal="center"/>
    </xf>
    <xf numFmtId="0" fontId="0" fillId="0" borderId="0" xfId="0" applyFont="1" applyAlignment="1">
      <alignment wrapText="1"/>
    </xf>
    <xf numFmtId="0" fontId="0" fillId="5" borderId="4" xfId="0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5" borderId="8" xfId="0" applyFont="1" applyFill="1" applyBorder="1" applyAlignment="1">
      <alignment horizontal="center"/>
    </xf>
    <xf numFmtId="0" fontId="0" fillId="5" borderId="9" xfId="0" applyFont="1" applyFill="1" applyBorder="1" applyAlignment="1">
      <alignment horizontal="center"/>
    </xf>
    <xf numFmtId="0" fontId="0" fillId="4" borderId="9" xfId="0" applyFont="1" applyFill="1" applyBorder="1" applyAlignment="1">
      <alignment horizontal="center"/>
    </xf>
    <xf numFmtId="0" fontId="0" fillId="4" borderId="10" xfId="0" applyFont="1" applyFill="1" applyBorder="1" applyAlignment="1">
      <alignment horizontal="center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15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0" fillId="0" borderId="6" xfId="0" applyFont="1" applyBorder="1" applyAlignment="1">
      <alignment horizontal="center" vertical="top"/>
    </xf>
    <xf numFmtId="0" fontId="0" fillId="0" borderId="6" xfId="0" applyFont="1" applyBorder="1" applyAlignment="1">
      <alignment horizontal="left" vertical="top"/>
    </xf>
    <xf numFmtId="0" fontId="0" fillId="0" borderId="6" xfId="0" applyFont="1" applyBorder="1" applyAlignment="1">
      <alignment vertical="top"/>
    </xf>
    <xf numFmtId="0" fontId="16" fillId="0" borderId="6" xfId="0" applyFont="1" applyBorder="1" applyAlignment="1">
      <alignment horizontal="center" vertical="center" textRotation="90"/>
    </xf>
    <xf numFmtId="0" fontId="16" fillId="0" borderId="6" xfId="0" applyFont="1" applyBorder="1" applyAlignment="1">
      <alignment horizontal="center" vertical="center" textRotation="90" wrapText="1"/>
    </xf>
    <xf numFmtId="0" fontId="16" fillId="0" borderId="6" xfId="0" applyFont="1" applyBorder="1" applyAlignment="1">
      <alignment horizontal="center" vertical="center" wrapText="1"/>
    </xf>
    <xf numFmtId="2" fontId="9" fillId="6" borderId="17" xfId="0" applyNumberFormat="1" applyFont="1" applyFill="1" applyBorder="1" applyAlignment="1">
      <alignment vertical="top"/>
    </xf>
    <xf numFmtId="2" fontId="9" fillId="6" borderId="18" xfId="0" applyNumberFormat="1" applyFont="1" applyFill="1" applyBorder="1" applyAlignment="1">
      <alignment vertical="top" wrapText="1"/>
    </xf>
    <xf numFmtId="2" fontId="9" fillId="6" borderId="18" xfId="0" applyNumberFormat="1" applyFont="1" applyFill="1" applyBorder="1" applyAlignment="1">
      <alignment vertical="top"/>
    </xf>
    <xf numFmtId="2" fontId="9" fillId="6" borderId="19" xfId="0" applyNumberFormat="1" applyFont="1" applyFill="1" applyBorder="1" applyAlignment="1">
      <alignment horizontal="center" vertical="top" wrapText="1"/>
    </xf>
    <xf numFmtId="1" fontId="9" fillId="7" borderId="17" xfId="0" applyNumberFormat="1" applyFont="1" applyFill="1" applyBorder="1" applyAlignment="1">
      <alignment horizontal="left" vertical="top"/>
    </xf>
    <xf numFmtId="1" fontId="9" fillId="7" borderId="18" xfId="0" applyNumberFormat="1" applyFont="1" applyFill="1" applyBorder="1" applyAlignment="1">
      <alignment horizontal="left" vertical="top" wrapText="1"/>
    </xf>
    <xf numFmtId="1" fontId="9" fillId="7" borderId="19" xfId="0" applyNumberFormat="1" applyFont="1" applyFill="1" applyBorder="1" applyAlignment="1">
      <alignment horizontal="left" vertical="top" wrapText="1"/>
    </xf>
    <xf numFmtId="1" fontId="9" fillId="4" borderId="6" xfId="0" applyNumberFormat="1" applyFont="1" applyFill="1" applyBorder="1" applyAlignment="1">
      <alignment horizontal="center" vertical="top" wrapText="1"/>
    </xf>
    <xf numFmtId="1" fontId="9" fillId="4" borderId="6" xfId="0" applyNumberFormat="1" applyFont="1" applyFill="1" applyBorder="1" applyAlignment="1">
      <alignment vertical="top" wrapText="1"/>
    </xf>
    <xf numFmtId="1" fontId="9" fillId="8" borderId="17" xfId="0" applyNumberFormat="1" applyFont="1" applyFill="1" applyBorder="1" applyAlignment="1">
      <alignment vertical="top"/>
    </xf>
    <xf numFmtId="1" fontId="9" fillId="8" borderId="18" xfId="0" applyNumberFormat="1" applyFont="1" applyFill="1" applyBorder="1" applyAlignment="1">
      <alignment vertical="top" wrapText="1"/>
    </xf>
    <xf numFmtId="1" fontId="9" fillId="8" borderId="19" xfId="0" applyNumberFormat="1" applyFont="1" applyFill="1" applyBorder="1" applyAlignment="1">
      <alignment vertical="top" wrapText="1"/>
    </xf>
    <xf numFmtId="0" fontId="14" fillId="0" borderId="0" xfId="0" applyFont="1" applyAlignment="1">
      <alignment horizontal="left" vertical="top" wrapText="1"/>
    </xf>
  </cellXfs>
  <cellStyles count="3">
    <cellStyle name="Normal" xfId="0" builtinId="0"/>
    <cellStyle name="Normal 2" xfId="1" xr:uid="{93058BF9-137F-4433-8FF5-B43CA9E6D622}"/>
    <cellStyle name="Normal 3" xfId="2" xr:uid="{D9A9EC3C-15CA-4ED4-BC36-649FE293FF99}"/>
  </cellStyles>
  <dxfs count="1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203E62"/>
      <color rgb="FFEEA47F"/>
      <color rgb="FF71C5E8"/>
      <color rgb="FF005EB8"/>
      <color rgb="FF0091DA"/>
      <color rgb="FF003B5C"/>
      <color rgb="FF6D2077"/>
      <color rgb="FF00A3A1"/>
      <color rgb="FF470A68"/>
      <color rgb="FF4836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>
                <a:latin typeface="+mn-lt"/>
              </a:rPr>
              <a:t>Capital Expenditure Trend</a:t>
            </a:r>
            <a:r>
              <a:rPr lang="en-AU" baseline="0">
                <a:latin typeface="+mn-lt"/>
              </a:rPr>
              <a:t> Lines</a:t>
            </a:r>
            <a:endParaRPr lang="en-AU">
              <a:latin typeface="+mn-lt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AU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CAP</c:v>
          </c:tx>
          <c:spPr>
            <a:ln w="28575" cap="rnd">
              <a:solidFill>
                <a:schemeClr val="accent3">
                  <a:shade val="6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Insights!$B$4:$K$4</c:f>
              <c:numCache>
                <c:formatCode>General</c:formatCode>
                <c:ptCount val="10"/>
                <c:pt idx="0" formatCode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</c:numCache>
            </c:numRef>
          </c:cat>
          <c:val>
            <c:numRef>
              <c:f>Insights!$B$5:$K$5</c:f>
              <c:numCache>
                <c:formatCode>#,##0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68-4EF7-8FEA-AE537D501A1D}"/>
            </c:ext>
          </c:extLst>
        </c:ser>
        <c:ser>
          <c:idx val="1"/>
          <c:order val="1"/>
          <c:tx>
            <c:v>R&amp;M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Insights!$B$4:$K$4</c:f>
              <c:numCache>
                <c:formatCode>General</c:formatCode>
                <c:ptCount val="10"/>
                <c:pt idx="0" formatCode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</c:numCache>
            </c:numRef>
          </c:cat>
          <c:val>
            <c:numRef>
              <c:f>Insights!$B$6:$K$6</c:f>
              <c:numCache>
                <c:formatCode>#,##0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68-4EF7-8FEA-AE537D501A1D}"/>
            </c:ext>
          </c:extLst>
        </c:ser>
        <c:ser>
          <c:idx val="2"/>
          <c:order val="2"/>
          <c:tx>
            <c:v>MISC</c:v>
          </c:tx>
          <c:spPr>
            <a:ln w="28575" cap="rnd">
              <a:solidFill>
                <a:schemeClr val="accent3">
                  <a:tint val="6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Insights!$B$4:$K$4</c:f>
              <c:numCache>
                <c:formatCode>General</c:formatCode>
                <c:ptCount val="10"/>
                <c:pt idx="0" formatCode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</c:numCache>
            </c:numRef>
          </c:cat>
          <c:val>
            <c:numRef>
              <c:f>Insights!$B$7:$K$7</c:f>
              <c:numCache>
                <c:formatCode>#,##0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68-4EF7-8FEA-AE537D501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95648208"/>
        <c:axId val="1195650608"/>
      </c:lineChart>
      <c:catAx>
        <c:axId val="11956482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Neue Haas Grotesk Display Pro" panose="020D0304030502050203" pitchFamily="34" charset="0"/>
                <a:ea typeface="+mn-ea"/>
                <a:cs typeface="+mn-cs"/>
              </a:defRPr>
            </a:pPr>
            <a:endParaRPr lang="en-US"/>
          </a:p>
        </c:txPr>
        <c:crossAx val="1195650608"/>
        <c:crosses val="autoZero"/>
        <c:auto val="1"/>
        <c:lblAlgn val="ctr"/>
        <c:lblOffset val="100"/>
        <c:noMultiLvlLbl val="0"/>
      </c:catAx>
      <c:valAx>
        <c:axId val="119565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Neue Haas Grotesk Display Pro" panose="020D0304030502050203" pitchFamily="34" charset="0"/>
                <a:ea typeface="+mn-ea"/>
                <a:cs typeface="+mn-cs"/>
              </a:defRPr>
            </a:pPr>
            <a:endParaRPr lang="en-US"/>
          </a:p>
        </c:txPr>
        <c:crossAx val="1195648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>
                <a:latin typeface="+mn-lt"/>
              </a:rPr>
              <a:t>Distribution of </a:t>
            </a:r>
            <a:r>
              <a:rPr lang="en-AU" b="1">
                <a:latin typeface="+mn-lt"/>
              </a:rPr>
              <a:t>Priority 1 </a:t>
            </a:r>
            <a:r>
              <a:rPr lang="en-AU">
                <a:latin typeface="+mn-lt"/>
              </a:rPr>
              <a:t>Capital Expenditure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Insights!$N$4:$N$11</c:f>
              <c:strCache>
                <c:ptCount val="8"/>
                <c:pt idx="0">
                  <c:v>Building Structure and Fabric</c:v>
                </c:pt>
                <c:pt idx="1">
                  <c:v>Mechanical Systems</c:v>
                </c:pt>
                <c:pt idx="2">
                  <c:v>Electrical Systems</c:v>
                </c:pt>
                <c:pt idx="3">
                  <c:v>Fire and Life Safety Services</c:v>
                </c:pt>
                <c:pt idx="4">
                  <c:v>Hydraulic</c:v>
                </c:pt>
                <c:pt idx="5">
                  <c:v>Vertical Transport</c:v>
                </c:pt>
                <c:pt idx="6">
                  <c:v>Compliance</c:v>
                </c:pt>
                <c:pt idx="7">
                  <c:v>Environment and Hazmat</c:v>
                </c:pt>
              </c:strCache>
            </c:strRef>
          </c:cat>
          <c:val>
            <c:numRef>
              <c:f>Insights!$P$4:$P$11</c:f>
              <c:numCache>
                <c:formatCode>#,##0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B2-4355-BBE5-0CACB7618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7178976"/>
        <c:axId val="1197181856"/>
      </c:radarChart>
      <c:catAx>
        <c:axId val="1197178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181856"/>
        <c:crosses val="autoZero"/>
        <c:auto val="1"/>
        <c:lblAlgn val="ctr"/>
        <c:lblOffset val="100"/>
        <c:noMultiLvlLbl val="0"/>
      </c:catAx>
      <c:valAx>
        <c:axId val="1197181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Neue Haas Grotesk Display Pro" panose="020D0304030502050203" pitchFamily="34" charset="0"/>
                <a:ea typeface="+mn-ea"/>
                <a:cs typeface="+mn-cs"/>
              </a:defRPr>
            </a:pPr>
            <a:endParaRPr lang="en-US"/>
          </a:p>
        </c:txPr>
        <c:crossAx val="1197178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720724</xdr:colOff>
      <xdr:row>23</xdr:row>
      <xdr:rowOff>22224</xdr:rowOff>
    </xdr:from>
    <xdr:to>
      <xdr:col>11</xdr:col>
      <xdr:colOff>958850</xdr:colOff>
      <xdr:row>48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6006FDA-AC41-15DC-6FCF-C42D2DA9DD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3177</xdr:colOff>
      <xdr:row>23</xdr:row>
      <xdr:rowOff>15874</xdr:rowOff>
    </xdr:from>
    <xdr:to>
      <xdr:col>15</xdr:col>
      <xdr:colOff>1162050</xdr:colOff>
      <xdr:row>48</xdr:row>
      <xdr:rowOff>146050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82BCA7-4BA4-5DAB-A113-CD39A3C4B0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raig.MacDonald\AppData\Local\Microsoft\Windows\INetCache\Content.Outlook\J3S7VLGB\24-Sep-2019%2011-37-22%20-%20Cromwell%20Property%20Service%20Cen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Lookups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B73"/>
  <sheetViews>
    <sheetView showGridLines="0" tabSelected="1" zoomScale="85" zoomScaleNormal="85" zoomScalePageLayoutView="85" workbookViewId="0">
      <selection activeCell="A2" sqref="A2"/>
    </sheetView>
  </sheetViews>
  <sheetFormatPr defaultRowHeight="12.75"/>
  <cols>
    <col min="1" max="1" width="9.140625" style="32"/>
    <col min="2" max="3" width="25.7109375" style="14" customWidth="1"/>
    <col min="4" max="4" width="33.140625" style="33" customWidth="1"/>
    <col min="5" max="5" width="78" style="14" customWidth="1"/>
    <col min="6" max="6" width="25.7109375" style="14" customWidth="1"/>
    <col min="7" max="7" width="11.42578125" style="34" bestFit="1" customWidth="1"/>
    <col min="8" max="10" width="14.7109375" style="35" customWidth="1"/>
    <col min="11" max="11" width="7.5703125" style="33" bestFit="1" customWidth="1"/>
    <col min="12" max="12" width="12.85546875" style="36" customWidth="1"/>
    <col min="13" max="13" width="13" style="36" customWidth="1"/>
    <col min="14" max="14" width="7.140625" style="36" customWidth="1"/>
    <col min="15" max="15" width="12.140625" style="36" customWidth="1"/>
    <col min="16" max="16" width="12.7109375" style="37" customWidth="1"/>
    <col min="17" max="17" width="13.28515625" style="36" customWidth="1"/>
    <col min="18" max="27" width="10.7109375" style="37" customWidth="1"/>
    <col min="28" max="28" width="14.5703125" style="37" customWidth="1"/>
    <col min="29" max="16384" width="9.140625" style="14"/>
  </cols>
  <sheetData>
    <row r="1" spans="1:28" s="103" customFormat="1" ht="15">
      <c r="A1" s="91" t="s">
        <v>0</v>
      </c>
      <c r="B1" s="92"/>
      <c r="C1" s="92"/>
      <c r="D1" s="93"/>
      <c r="E1" s="92"/>
      <c r="F1" s="92"/>
      <c r="G1" s="94"/>
      <c r="H1" s="95" t="s">
        <v>1</v>
      </c>
      <c r="I1" s="96"/>
      <c r="J1" s="96"/>
      <c r="K1" s="97"/>
      <c r="L1" s="98"/>
      <c r="M1" s="98"/>
      <c r="N1" s="99"/>
      <c r="O1" s="100" t="s">
        <v>2</v>
      </c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2"/>
    </row>
    <row r="2" spans="1:28" s="20" customFormat="1" ht="51">
      <c r="A2" s="15" t="s">
        <v>3</v>
      </c>
      <c r="B2" s="16" t="s">
        <v>4</v>
      </c>
      <c r="C2" s="16" t="s">
        <v>5</v>
      </c>
      <c r="D2" s="17" t="s">
        <v>6</v>
      </c>
      <c r="E2" s="16" t="s">
        <v>7</v>
      </c>
      <c r="F2" s="16" t="s">
        <v>8</v>
      </c>
      <c r="G2" s="18" t="s">
        <v>9</v>
      </c>
      <c r="H2" s="18" t="s">
        <v>10</v>
      </c>
      <c r="I2" s="18" t="s">
        <v>11</v>
      </c>
      <c r="J2" s="18" t="s">
        <v>12</v>
      </c>
      <c r="K2" s="18" t="s">
        <v>13</v>
      </c>
      <c r="L2" s="18" t="s">
        <v>14</v>
      </c>
      <c r="M2" s="18" t="s">
        <v>15</v>
      </c>
      <c r="N2" s="18" t="s">
        <v>16</v>
      </c>
      <c r="O2" s="18" t="s">
        <v>17</v>
      </c>
      <c r="P2" s="18" t="s">
        <v>18</v>
      </c>
      <c r="Q2" s="18" t="s">
        <v>19</v>
      </c>
      <c r="R2" s="19">
        <v>2025</v>
      </c>
      <c r="S2" s="19">
        <f>SUM(R2+1)</f>
        <v>2026</v>
      </c>
      <c r="T2" s="19">
        <f t="shared" ref="T2:AA2" si="0">SUM(S2+1)</f>
        <v>2027</v>
      </c>
      <c r="U2" s="19">
        <f t="shared" si="0"/>
        <v>2028</v>
      </c>
      <c r="V2" s="19">
        <f t="shared" si="0"/>
        <v>2029</v>
      </c>
      <c r="W2" s="19">
        <f t="shared" si="0"/>
        <v>2030</v>
      </c>
      <c r="X2" s="19">
        <f t="shared" si="0"/>
        <v>2031</v>
      </c>
      <c r="Y2" s="19">
        <f t="shared" si="0"/>
        <v>2032</v>
      </c>
      <c r="Z2" s="19">
        <f t="shared" si="0"/>
        <v>2033</v>
      </c>
      <c r="AA2" s="19">
        <f t="shared" si="0"/>
        <v>2034</v>
      </c>
      <c r="AB2" s="18" t="s">
        <v>20</v>
      </c>
    </row>
    <row r="3" spans="1:28" ht="15">
      <c r="A3" s="21" t="str">
        <f>IF(B3="","",INDEX(Lists!$P$3:$P$12,MATCH(B3,Lists!$O$3:$O$12,0)) &amp; "." &amp; TEXT(COUNTIF($B$3:B3,"*"),"00"))</f>
        <v/>
      </c>
      <c r="B3" s="22"/>
      <c r="C3" s="22"/>
      <c r="D3" s="23"/>
      <c r="E3" s="22"/>
      <c r="F3" s="22"/>
      <c r="G3" s="24"/>
      <c r="H3" s="25"/>
      <c r="I3" s="25"/>
      <c r="J3" s="25"/>
      <c r="K3" s="26" t="e">
        <f>VLOOKUP(N3,Risk!$B$13:$C$38,2,FALSE)</f>
        <v>#N/A</v>
      </c>
      <c r="L3" s="26" t="e">
        <f>_xlfn.IFS(H3=Lists!$D$4,Lists!$F$4,H3=Lists!$D$5,Lists!$F$5,H3=Lists!$D$6,Lists!$F$6,H3=Lists!$D$7,Lists!$F$7,H3=Lists!$D$8,Lists!$F$8)</f>
        <v>#N/A</v>
      </c>
      <c r="M3" s="26" t="e">
        <f>_xlfn.IFS(I3=Lists!$E$4,Lists!$F$4,I3=Lists!$E$5,Lists!$F$5,I3=Lists!$E$6,Lists!$F$6,I3=Lists!$E$7,Lists!$F$7,I3=Lists!$E$8,Lists!$F$8)</f>
        <v>#N/A</v>
      </c>
      <c r="N3" s="26" t="e">
        <f t="shared" ref="N3:N34" si="1">SUM(L3*M3)</f>
        <v>#N/A</v>
      </c>
      <c r="O3" s="27"/>
      <c r="P3" s="28"/>
      <c r="Q3" s="27"/>
      <c r="R3" s="29" t="str">
        <f t="shared" ref="R3:R34" si="2">_xlfn.IFS($R$2-O3&lt;0," ",$R$2=O3,P3,Q3=0," ",MOD(($R$2-O3),Q3)=0,P3,MOD(($R$2-O3),Q3)&lt;&gt;0," ")</f>
        <v xml:space="preserve"> </v>
      </c>
      <c r="S3" s="29" t="str">
        <f t="shared" ref="S3:S34" si="3">_xlfn.IFS($S$2-O3&lt;0," ",$S$2=O3,P3,Q3=0," ",MOD(($S$2-O3),Q3)=0,P3,MOD(($S$2-O3),Q3)&lt;&gt;0," ")</f>
        <v xml:space="preserve"> </v>
      </c>
      <c r="T3" s="29" t="str">
        <f t="shared" ref="T3:T34" si="4">_xlfn.IFS($T$2-O3&lt;0," ",$T$2=O3,P3,Q3=0," ",MOD(($T$2-O3),Q3)=0,P3,MOD(($T$2-O3),Q3)&lt;&gt;0," ")</f>
        <v xml:space="preserve"> </v>
      </c>
      <c r="U3" s="29" t="str">
        <f t="shared" ref="U3:U34" si="5">_xlfn.IFS($U$2-O3&lt;0," ",$U$2=O3,P3,Q3=0," ",MOD(($U$2-O3),Q3)=0,P3,MOD(($U$2-O3),Q3)&lt;&gt;0," ")</f>
        <v xml:space="preserve"> </v>
      </c>
      <c r="V3" s="29" t="str">
        <f t="shared" ref="V3:V34" si="6">_xlfn.IFS($V$2-O3&lt;0," ",$V$2=O3,P3,Q3=0," ",MOD(($V$2-O3),Q3)=0,P3,MOD(($V$2-O3),Q3)&lt;&gt;0," ")</f>
        <v xml:space="preserve"> </v>
      </c>
      <c r="W3" s="29" t="str">
        <f t="shared" ref="W3:W34" si="7">_xlfn.IFS($W$2-O3&lt;0," ",$W$2=O3,P3,Q3=0," ",MOD(($W$2-O3),Q3)=0,P3,MOD(($W$2-O3),Q3)&lt;&gt;0," ")</f>
        <v xml:space="preserve"> </v>
      </c>
      <c r="X3" s="29" t="str">
        <f t="shared" ref="X3:X34" si="8">_xlfn.IFS($X$2-O3&lt;0," ",$X$2=O3,P3,Q3=0," ",MOD(($X$2-O3),Q3)=0,P3,MOD(($X$2-O3),Q3)&lt;&gt;0," ")</f>
        <v xml:space="preserve"> </v>
      </c>
      <c r="Y3" s="29" t="str">
        <f t="shared" ref="Y3:Y34" si="9">_xlfn.IFS($Y$2-O3&lt;0," ",$Y$2=O3,P3,Q3=0," ",MOD(($Y$2-O3),Q3)=0,P3,MOD(($Y$2-O3),Q3)&lt;&gt;0," ")</f>
        <v xml:space="preserve"> </v>
      </c>
      <c r="Z3" s="29" t="str">
        <f t="shared" ref="Z3:Z34" si="10">_xlfn.IFS($Z$2-O3&lt;0," ",$Z$2=O3,P3,Q3=0," ",MOD(($Z$2-O3),Q3)=0,P3,MOD(($Z$2-O3),Q3)&lt;&gt;0," ")</f>
        <v xml:space="preserve"> </v>
      </c>
      <c r="AA3" s="29" t="str">
        <f t="shared" ref="AA3:AA34" si="11">_xlfn.IFS($AA$2-O3&lt;0," ",$AA$2=O3,P3,Q3=0," ",MOD(($AA$2-O3),Q3)=0,P3,MOD(($AA$2-O3),Q3)&lt;&gt;0," ")</f>
        <v xml:space="preserve"> </v>
      </c>
      <c r="AB3" s="30">
        <f t="shared" ref="AB3:AB34" si="12">SUM(R3:AA3)</f>
        <v>0</v>
      </c>
    </row>
    <row r="4" spans="1:28">
      <c r="A4" s="21" t="str">
        <f>IF(B4="","",INDEX(Lists!$P$3:$P$12,MATCH(B4,Lists!$O$3:$O$12,0)) &amp; "." &amp; TEXT(COUNTIF($B$3:B4,"*"),"00"))</f>
        <v/>
      </c>
      <c r="B4" s="22"/>
      <c r="C4" s="22"/>
      <c r="D4" s="31"/>
      <c r="E4" s="22"/>
      <c r="F4" s="22"/>
      <c r="G4" s="24"/>
      <c r="H4" s="25"/>
      <c r="I4" s="25"/>
      <c r="J4" s="25"/>
      <c r="K4" s="26" t="e">
        <f>VLOOKUP(N4,Risk!$B$13:$C$38,2,FALSE)</f>
        <v>#N/A</v>
      </c>
      <c r="L4" s="26" t="e">
        <f>_xlfn.IFS(H4=Lists!$D$4,Lists!$F$4,H4=Lists!$D$5,Lists!$F$5,H4=Lists!$D$6,Lists!$F$6,H4=Lists!$D$7,Lists!$F$7,H4=Lists!$D$8,Lists!$F$8)</f>
        <v>#N/A</v>
      </c>
      <c r="M4" s="26" t="e">
        <f>_xlfn.IFS(I4=Lists!$E$4,Lists!$F$4,I4=Lists!$E$5,Lists!$F$5,I4=Lists!$E$6,Lists!$F$6,I4=Lists!$E$7,Lists!$F$7,I4=Lists!$E$8,Lists!$F$8)</f>
        <v>#N/A</v>
      </c>
      <c r="N4" s="26" t="e">
        <f t="shared" si="1"/>
        <v>#N/A</v>
      </c>
      <c r="O4" s="27"/>
      <c r="P4" s="28"/>
      <c r="Q4" s="27"/>
      <c r="R4" s="29" t="str">
        <f t="shared" si="2"/>
        <v xml:space="preserve"> </v>
      </c>
      <c r="S4" s="29" t="str">
        <f t="shared" si="3"/>
        <v xml:space="preserve"> </v>
      </c>
      <c r="T4" s="29" t="str">
        <f t="shared" si="4"/>
        <v xml:space="preserve"> </v>
      </c>
      <c r="U4" s="29" t="str">
        <f t="shared" si="5"/>
        <v xml:space="preserve"> </v>
      </c>
      <c r="V4" s="29" t="str">
        <f t="shared" si="6"/>
        <v xml:space="preserve"> </v>
      </c>
      <c r="W4" s="29" t="str">
        <f t="shared" si="7"/>
        <v xml:space="preserve"> </v>
      </c>
      <c r="X4" s="29" t="str">
        <f t="shared" si="8"/>
        <v xml:space="preserve"> </v>
      </c>
      <c r="Y4" s="29" t="str">
        <f t="shared" si="9"/>
        <v xml:space="preserve"> </v>
      </c>
      <c r="Z4" s="29" t="str">
        <f t="shared" si="10"/>
        <v xml:space="preserve"> </v>
      </c>
      <c r="AA4" s="29" t="str">
        <f t="shared" si="11"/>
        <v xml:space="preserve"> </v>
      </c>
      <c r="AB4" s="30">
        <f t="shared" si="12"/>
        <v>0</v>
      </c>
    </row>
    <row r="5" spans="1:28">
      <c r="A5" s="21" t="str">
        <f>IF(B5="","",INDEX(Lists!$P$3:$P$12,MATCH(B5,Lists!$O$3:$O$12,0)) &amp; "." &amp; TEXT(COUNTIF($B$3:B5,"*"),"00"))</f>
        <v/>
      </c>
      <c r="B5" s="22"/>
      <c r="C5" s="22"/>
      <c r="D5" s="31"/>
      <c r="E5" s="22"/>
      <c r="F5" s="22"/>
      <c r="G5" s="24"/>
      <c r="H5" s="25"/>
      <c r="I5" s="25"/>
      <c r="J5" s="25"/>
      <c r="K5" s="26" t="e">
        <f>VLOOKUP(N5,Risk!$B$13:$C$38,2,FALSE)</f>
        <v>#N/A</v>
      </c>
      <c r="L5" s="26" t="e">
        <f>_xlfn.IFS(H5=Lists!$D$4,Lists!$F$4,H5=Lists!$D$5,Lists!$F$5,H5=Lists!$D$6,Lists!$F$6,H5=Lists!$D$7,Lists!$F$7,H5=Lists!$D$8,Lists!$F$8)</f>
        <v>#N/A</v>
      </c>
      <c r="M5" s="26" t="e">
        <f>_xlfn.IFS(I5=Lists!$E$4,Lists!$F$4,I5=Lists!$E$5,Lists!$F$5,I5=Lists!$E$6,Lists!$F$6,I5=Lists!$E$7,Lists!$F$7,I5=Lists!$E$8,Lists!$F$8)</f>
        <v>#N/A</v>
      </c>
      <c r="N5" s="26" t="e">
        <f t="shared" si="1"/>
        <v>#N/A</v>
      </c>
      <c r="O5" s="27"/>
      <c r="P5" s="28"/>
      <c r="Q5" s="27"/>
      <c r="R5" s="29" t="str">
        <f t="shared" si="2"/>
        <v xml:space="preserve"> </v>
      </c>
      <c r="S5" s="29" t="str">
        <f t="shared" si="3"/>
        <v xml:space="preserve"> </v>
      </c>
      <c r="T5" s="29" t="str">
        <f t="shared" si="4"/>
        <v xml:space="preserve"> </v>
      </c>
      <c r="U5" s="29" t="str">
        <f t="shared" si="5"/>
        <v xml:space="preserve"> </v>
      </c>
      <c r="V5" s="29" t="str">
        <f t="shared" si="6"/>
        <v xml:space="preserve"> </v>
      </c>
      <c r="W5" s="29" t="str">
        <f t="shared" si="7"/>
        <v xml:space="preserve"> </v>
      </c>
      <c r="X5" s="29" t="str">
        <f t="shared" si="8"/>
        <v xml:space="preserve"> </v>
      </c>
      <c r="Y5" s="29" t="str">
        <f t="shared" si="9"/>
        <v xml:space="preserve"> </v>
      </c>
      <c r="Z5" s="29" t="str">
        <f t="shared" si="10"/>
        <v xml:space="preserve"> </v>
      </c>
      <c r="AA5" s="29" t="str">
        <f t="shared" si="11"/>
        <v xml:space="preserve"> </v>
      </c>
      <c r="AB5" s="30">
        <f t="shared" si="12"/>
        <v>0</v>
      </c>
    </row>
    <row r="6" spans="1:28">
      <c r="A6" s="21" t="str">
        <f>IF(B6="","",INDEX(Lists!$P$3:$P$12,MATCH(B6,Lists!$O$3:$O$12,0)) &amp; "." &amp; TEXT(COUNTIF($B$3:B6,"*"),"00"))</f>
        <v/>
      </c>
      <c r="B6" s="22"/>
      <c r="C6" s="22"/>
      <c r="D6" s="31"/>
      <c r="E6" s="22"/>
      <c r="F6" s="22"/>
      <c r="G6" s="24"/>
      <c r="H6" s="25"/>
      <c r="I6" s="25"/>
      <c r="J6" s="25"/>
      <c r="K6" s="26" t="e">
        <f>VLOOKUP(N6,Risk!$B$13:$C$38,2,FALSE)</f>
        <v>#N/A</v>
      </c>
      <c r="L6" s="26" t="e">
        <f>_xlfn.IFS(H6=Lists!$D$4,Lists!$F$4,H6=Lists!$D$5,Lists!$F$5,H6=Lists!$D$6,Lists!$F$6,H6=Lists!$D$7,Lists!$F$7,H6=Lists!$D$8,Lists!$F$8)</f>
        <v>#N/A</v>
      </c>
      <c r="M6" s="26" t="e">
        <f>_xlfn.IFS(I6=Lists!$E$4,Lists!$F$4,I6=Lists!$E$5,Lists!$F$5,I6=Lists!$E$6,Lists!$F$6,I6=Lists!$E$7,Lists!$F$7,I6=Lists!$E$8,Lists!$F$8)</f>
        <v>#N/A</v>
      </c>
      <c r="N6" s="26" t="e">
        <f t="shared" si="1"/>
        <v>#N/A</v>
      </c>
      <c r="O6" s="27"/>
      <c r="P6" s="28"/>
      <c r="Q6" s="27"/>
      <c r="R6" s="29" t="str">
        <f t="shared" si="2"/>
        <v xml:space="preserve"> </v>
      </c>
      <c r="S6" s="29" t="str">
        <f t="shared" si="3"/>
        <v xml:space="preserve"> </v>
      </c>
      <c r="T6" s="29" t="str">
        <f t="shared" si="4"/>
        <v xml:space="preserve"> </v>
      </c>
      <c r="U6" s="29" t="str">
        <f t="shared" si="5"/>
        <v xml:space="preserve"> </v>
      </c>
      <c r="V6" s="29" t="str">
        <f t="shared" si="6"/>
        <v xml:space="preserve"> </v>
      </c>
      <c r="W6" s="29" t="str">
        <f t="shared" si="7"/>
        <v xml:space="preserve"> </v>
      </c>
      <c r="X6" s="29" t="str">
        <f t="shared" si="8"/>
        <v xml:space="preserve"> </v>
      </c>
      <c r="Y6" s="29" t="str">
        <f t="shared" si="9"/>
        <v xml:space="preserve"> </v>
      </c>
      <c r="Z6" s="29" t="str">
        <f t="shared" si="10"/>
        <v xml:space="preserve"> </v>
      </c>
      <c r="AA6" s="29" t="str">
        <f t="shared" si="11"/>
        <v xml:space="preserve"> </v>
      </c>
      <c r="AB6" s="30">
        <f t="shared" si="12"/>
        <v>0</v>
      </c>
    </row>
    <row r="7" spans="1:28">
      <c r="A7" s="21" t="str">
        <f>IF(B7="","",INDEX(Lists!$P$3:$P$12,MATCH(B7,Lists!$O$3:$O$12,0)) &amp; "." &amp; TEXT(COUNTIF($B$3:B7,"*"),"00"))</f>
        <v/>
      </c>
      <c r="B7" s="22"/>
      <c r="C7" s="22"/>
      <c r="D7" s="31"/>
      <c r="E7" s="22"/>
      <c r="F7" s="22"/>
      <c r="G7" s="24"/>
      <c r="H7" s="25"/>
      <c r="I7" s="25"/>
      <c r="J7" s="25"/>
      <c r="K7" s="26" t="e">
        <f>VLOOKUP(N7,Risk!$B$13:$C$38,2,FALSE)</f>
        <v>#N/A</v>
      </c>
      <c r="L7" s="26" t="e">
        <f>_xlfn.IFS(H7=Lists!$D$4,Lists!$F$4,H7=Lists!$D$5,Lists!$F$5,H7=Lists!$D$6,Lists!$F$6,H7=Lists!$D$7,Lists!$F$7,H7=Lists!$D$8,Lists!$F$8)</f>
        <v>#N/A</v>
      </c>
      <c r="M7" s="26" t="e">
        <f>_xlfn.IFS(I7=Lists!$E$4,Lists!$F$4,I7=Lists!$E$5,Lists!$F$5,I7=Lists!$E$6,Lists!$F$6,I7=Lists!$E$7,Lists!$F$7,I7=Lists!$E$8,Lists!$F$8)</f>
        <v>#N/A</v>
      </c>
      <c r="N7" s="26" t="e">
        <f t="shared" si="1"/>
        <v>#N/A</v>
      </c>
      <c r="O7" s="27"/>
      <c r="P7" s="28"/>
      <c r="Q7" s="27"/>
      <c r="R7" s="29" t="str">
        <f t="shared" si="2"/>
        <v xml:space="preserve"> </v>
      </c>
      <c r="S7" s="29" t="str">
        <f t="shared" si="3"/>
        <v xml:space="preserve"> </v>
      </c>
      <c r="T7" s="29" t="str">
        <f t="shared" si="4"/>
        <v xml:space="preserve"> </v>
      </c>
      <c r="U7" s="29" t="str">
        <f t="shared" si="5"/>
        <v xml:space="preserve"> </v>
      </c>
      <c r="V7" s="29" t="str">
        <f t="shared" si="6"/>
        <v xml:space="preserve"> </v>
      </c>
      <c r="W7" s="29" t="str">
        <f t="shared" si="7"/>
        <v xml:space="preserve"> </v>
      </c>
      <c r="X7" s="29" t="str">
        <f t="shared" si="8"/>
        <v xml:space="preserve"> </v>
      </c>
      <c r="Y7" s="29" t="str">
        <f t="shared" si="9"/>
        <v xml:space="preserve"> </v>
      </c>
      <c r="Z7" s="29" t="str">
        <f t="shared" si="10"/>
        <v xml:space="preserve"> </v>
      </c>
      <c r="AA7" s="29" t="str">
        <f t="shared" si="11"/>
        <v xml:space="preserve"> </v>
      </c>
      <c r="AB7" s="30">
        <f t="shared" si="12"/>
        <v>0</v>
      </c>
    </row>
    <row r="8" spans="1:28">
      <c r="A8" s="21" t="str">
        <f>IF(B8="","",INDEX(Lists!$P$3:$P$12,MATCH(B8,Lists!$O$3:$O$12,0)) &amp; "." &amp; TEXT(COUNTIF($B$3:B8,"*"),"00"))</f>
        <v/>
      </c>
      <c r="B8" s="22"/>
      <c r="C8" s="22"/>
      <c r="D8" s="31"/>
      <c r="E8" s="22"/>
      <c r="F8" s="22"/>
      <c r="G8" s="24"/>
      <c r="H8" s="25"/>
      <c r="I8" s="25"/>
      <c r="J8" s="25"/>
      <c r="K8" s="26" t="e">
        <f>VLOOKUP(N8,Risk!$B$13:$C$38,2,FALSE)</f>
        <v>#N/A</v>
      </c>
      <c r="L8" s="26" t="e">
        <f>_xlfn.IFS(H8=Lists!$D$4,Lists!$F$4,H8=Lists!$D$5,Lists!$F$5,H8=Lists!$D$6,Lists!$F$6,H8=Lists!$D$7,Lists!$F$7,H8=Lists!$D$8,Lists!$F$8)</f>
        <v>#N/A</v>
      </c>
      <c r="M8" s="26" t="e">
        <f>_xlfn.IFS(I8=Lists!$E$4,Lists!$F$4,I8=Lists!$E$5,Lists!$F$5,I8=Lists!$E$6,Lists!$F$6,I8=Lists!$E$7,Lists!$F$7,I8=Lists!$E$8,Lists!$F$8)</f>
        <v>#N/A</v>
      </c>
      <c r="N8" s="26" t="e">
        <f t="shared" si="1"/>
        <v>#N/A</v>
      </c>
      <c r="O8" s="27"/>
      <c r="P8" s="28"/>
      <c r="Q8" s="27"/>
      <c r="R8" s="29" t="str">
        <f t="shared" si="2"/>
        <v xml:space="preserve"> </v>
      </c>
      <c r="S8" s="29" t="str">
        <f t="shared" si="3"/>
        <v xml:space="preserve"> </v>
      </c>
      <c r="T8" s="29" t="str">
        <f t="shared" si="4"/>
        <v xml:space="preserve"> </v>
      </c>
      <c r="U8" s="29" t="str">
        <f t="shared" si="5"/>
        <v xml:space="preserve"> </v>
      </c>
      <c r="V8" s="29" t="str">
        <f t="shared" si="6"/>
        <v xml:space="preserve"> </v>
      </c>
      <c r="W8" s="29" t="str">
        <f t="shared" si="7"/>
        <v xml:space="preserve"> </v>
      </c>
      <c r="X8" s="29" t="str">
        <f t="shared" si="8"/>
        <v xml:space="preserve"> </v>
      </c>
      <c r="Y8" s="29" t="str">
        <f t="shared" si="9"/>
        <v xml:space="preserve"> </v>
      </c>
      <c r="Z8" s="29" t="str">
        <f t="shared" si="10"/>
        <v xml:space="preserve"> </v>
      </c>
      <c r="AA8" s="29" t="str">
        <f t="shared" si="11"/>
        <v xml:space="preserve"> </v>
      </c>
      <c r="AB8" s="30">
        <f t="shared" si="12"/>
        <v>0</v>
      </c>
    </row>
    <row r="9" spans="1:28">
      <c r="A9" s="21" t="str">
        <f>IF(B9="","",INDEX(Lists!$P$3:$P$12,MATCH(B9,Lists!$O$3:$O$12,0)) &amp; "." &amp; TEXT(COUNTIF($B$3:B9,"*"),"00"))</f>
        <v/>
      </c>
      <c r="B9" s="22"/>
      <c r="C9" s="22"/>
      <c r="D9" s="31"/>
      <c r="E9" s="22"/>
      <c r="F9" s="22"/>
      <c r="G9" s="24"/>
      <c r="H9" s="25"/>
      <c r="I9" s="25"/>
      <c r="J9" s="25"/>
      <c r="K9" s="26" t="e">
        <f>VLOOKUP(N9,Risk!$B$13:$C$38,2,FALSE)</f>
        <v>#N/A</v>
      </c>
      <c r="L9" s="26" t="e">
        <f>_xlfn.IFS(H9=Lists!$D$4,Lists!$F$4,H9=Lists!$D$5,Lists!$F$5,H9=Lists!$D$6,Lists!$F$6,H9=Lists!$D$7,Lists!$F$7,H9=Lists!$D$8,Lists!$F$8)</f>
        <v>#N/A</v>
      </c>
      <c r="M9" s="26" t="e">
        <f>_xlfn.IFS(I9=Lists!$E$4,Lists!$F$4,I9=Lists!$E$5,Lists!$F$5,I9=Lists!$E$6,Lists!$F$6,I9=Lists!$E$7,Lists!$F$7,I9=Lists!$E$8,Lists!$F$8)</f>
        <v>#N/A</v>
      </c>
      <c r="N9" s="26" t="e">
        <f t="shared" si="1"/>
        <v>#N/A</v>
      </c>
      <c r="O9" s="27"/>
      <c r="P9" s="28"/>
      <c r="Q9" s="27"/>
      <c r="R9" s="29" t="str">
        <f t="shared" si="2"/>
        <v xml:space="preserve"> </v>
      </c>
      <c r="S9" s="29" t="str">
        <f t="shared" si="3"/>
        <v xml:space="preserve"> </v>
      </c>
      <c r="T9" s="29" t="str">
        <f t="shared" si="4"/>
        <v xml:space="preserve"> </v>
      </c>
      <c r="U9" s="29" t="str">
        <f t="shared" si="5"/>
        <v xml:space="preserve"> </v>
      </c>
      <c r="V9" s="29" t="str">
        <f t="shared" si="6"/>
        <v xml:space="preserve"> </v>
      </c>
      <c r="W9" s="29" t="str">
        <f t="shared" si="7"/>
        <v xml:space="preserve"> </v>
      </c>
      <c r="X9" s="29" t="str">
        <f t="shared" si="8"/>
        <v xml:space="preserve"> </v>
      </c>
      <c r="Y9" s="29" t="str">
        <f t="shared" si="9"/>
        <v xml:space="preserve"> </v>
      </c>
      <c r="Z9" s="29" t="str">
        <f t="shared" si="10"/>
        <v xml:space="preserve"> </v>
      </c>
      <c r="AA9" s="29" t="str">
        <f t="shared" si="11"/>
        <v xml:space="preserve"> </v>
      </c>
      <c r="AB9" s="30">
        <f t="shared" si="12"/>
        <v>0</v>
      </c>
    </row>
    <row r="10" spans="1:28">
      <c r="A10" s="21" t="str">
        <f>IF(B10="","",INDEX(Lists!$P$3:$P$12,MATCH(B10,Lists!$O$3:$O$12,0)) &amp; "." &amp; TEXT(COUNTIF($B$3:B10,"*"),"00"))</f>
        <v/>
      </c>
      <c r="B10" s="22"/>
      <c r="C10" s="22"/>
      <c r="D10" s="31"/>
      <c r="E10" s="22"/>
      <c r="F10" s="22"/>
      <c r="G10" s="24"/>
      <c r="H10" s="25"/>
      <c r="I10" s="25"/>
      <c r="J10" s="25"/>
      <c r="K10" s="26" t="e">
        <f>VLOOKUP(N10,Risk!$B$13:$C$38,2,FALSE)</f>
        <v>#N/A</v>
      </c>
      <c r="L10" s="26" t="e">
        <f>_xlfn.IFS(H10=Lists!$D$4,Lists!$F$4,H10=Lists!$D$5,Lists!$F$5,H10=Lists!$D$6,Lists!$F$6,H10=Lists!$D$7,Lists!$F$7,H10=Lists!$D$8,Lists!$F$8)</f>
        <v>#N/A</v>
      </c>
      <c r="M10" s="26" t="e">
        <f>_xlfn.IFS(I10=Lists!$E$4,Lists!$F$4,I10=Lists!$E$5,Lists!$F$5,I10=Lists!$E$6,Lists!$F$6,I10=Lists!$E$7,Lists!$F$7,I10=Lists!$E$8,Lists!$F$8)</f>
        <v>#N/A</v>
      </c>
      <c r="N10" s="26" t="e">
        <f t="shared" si="1"/>
        <v>#N/A</v>
      </c>
      <c r="O10" s="27"/>
      <c r="P10" s="28"/>
      <c r="Q10" s="27"/>
      <c r="R10" s="29" t="str">
        <f t="shared" si="2"/>
        <v xml:space="preserve"> </v>
      </c>
      <c r="S10" s="29" t="str">
        <f t="shared" si="3"/>
        <v xml:space="preserve"> </v>
      </c>
      <c r="T10" s="29" t="str">
        <f t="shared" si="4"/>
        <v xml:space="preserve"> </v>
      </c>
      <c r="U10" s="29" t="str">
        <f t="shared" si="5"/>
        <v xml:space="preserve"> </v>
      </c>
      <c r="V10" s="29" t="str">
        <f t="shared" si="6"/>
        <v xml:space="preserve"> </v>
      </c>
      <c r="W10" s="29" t="str">
        <f t="shared" si="7"/>
        <v xml:space="preserve"> </v>
      </c>
      <c r="X10" s="29" t="str">
        <f t="shared" si="8"/>
        <v xml:space="preserve"> </v>
      </c>
      <c r="Y10" s="29" t="str">
        <f t="shared" si="9"/>
        <v xml:space="preserve"> </v>
      </c>
      <c r="Z10" s="29" t="str">
        <f t="shared" si="10"/>
        <v xml:space="preserve"> </v>
      </c>
      <c r="AA10" s="29" t="str">
        <f t="shared" si="11"/>
        <v xml:space="preserve"> </v>
      </c>
      <c r="AB10" s="30">
        <f t="shared" si="12"/>
        <v>0</v>
      </c>
    </row>
    <row r="11" spans="1:28">
      <c r="A11" s="21" t="str">
        <f>IF(B11="","",INDEX(Lists!$P$3:$P$12,MATCH(B11,Lists!$O$3:$O$12,0)) &amp; "." &amp; TEXT(COUNTIF($B$3:B11,"*"),"00"))</f>
        <v/>
      </c>
      <c r="B11" s="22"/>
      <c r="C11" s="22"/>
      <c r="D11" s="31"/>
      <c r="E11" s="22"/>
      <c r="F11" s="22"/>
      <c r="G11" s="24"/>
      <c r="H11" s="25"/>
      <c r="I11" s="25"/>
      <c r="J11" s="25"/>
      <c r="K11" s="26" t="e">
        <f>VLOOKUP(N11,Risk!$B$13:$C$38,2,FALSE)</f>
        <v>#N/A</v>
      </c>
      <c r="L11" s="26" t="e">
        <f>_xlfn.IFS(H11=Lists!$D$4,Lists!$F$4,H11=Lists!$D$5,Lists!$F$5,H11=Lists!$D$6,Lists!$F$6,H11=Lists!$D$7,Lists!$F$7,H11=Lists!$D$8,Lists!$F$8)</f>
        <v>#N/A</v>
      </c>
      <c r="M11" s="26" t="e">
        <f>_xlfn.IFS(I11=Lists!$E$4,Lists!$F$4,I11=Lists!$E$5,Lists!$F$5,I11=Lists!$E$6,Lists!$F$6,I11=Lists!$E$7,Lists!$F$7,I11=Lists!$E$8,Lists!$F$8)</f>
        <v>#N/A</v>
      </c>
      <c r="N11" s="26" t="e">
        <f t="shared" si="1"/>
        <v>#N/A</v>
      </c>
      <c r="O11" s="27"/>
      <c r="P11" s="28"/>
      <c r="Q11" s="27"/>
      <c r="R11" s="29" t="str">
        <f t="shared" si="2"/>
        <v xml:space="preserve"> </v>
      </c>
      <c r="S11" s="29" t="str">
        <f t="shared" si="3"/>
        <v xml:space="preserve"> </v>
      </c>
      <c r="T11" s="29" t="str">
        <f t="shared" si="4"/>
        <v xml:space="preserve"> </v>
      </c>
      <c r="U11" s="29" t="str">
        <f t="shared" si="5"/>
        <v xml:space="preserve"> </v>
      </c>
      <c r="V11" s="29" t="str">
        <f t="shared" si="6"/>
        <v xml:space="preserve"> </v>
      </c>
      <c r="W11" s="29" t="str">
        <f t="shared" si="7"/>
        <v xml:space="preserve"> </v>
      </c>
      <c r="X11" s="29" t="str">
        <f t="shared" si="8"/>
        <v xml:space="preserve"> </v>
      </c>
      <c r="Y11" s="29" t="str">
        <f t="shared" si="9"/>
        <v xml:space="preserve"> </v>
      </c>
      <c r="Z11" s="29" t="str">
        <f t="shared" si="10"/>
        <v xml:space="preserve"> </v>
      </c>
      <c r="AA11" s="29" t="str">
        <f t="shared" si="11"/>
        <v xml:space="preserve"> </v>
      </c>
      <c r="AB11" s="30">
        <f t="shared" si="12"/>
        <v>0</v>
      </c>
    </row>
    <row r="12" spans="1:28">
      <c r="A12" s="21" t="str">
        <f>IF(B12="","",INDEX(Lists!$P$3:$P$12,MATCH(B12,Lists!$O$3:$O$12,0)) &amp; "." &amp; TEXT(COUNTIF($B$3:B12,"*"),"00"))</f>
        <v/>
      </c>
      <c r="B12" s="22"/>
      <c r="C12" s="22"/>
      <c r="D12" s="31"/>
      <c r="E12" s="22"/>
      <c r="F12" s="22"/>
      <c r="G12" s="24"/>
      <c r="H12" s="25"/>
      <c r="I12" s="25"/>
      <c r="J12" s="25"/>
      <c r="K12" s="26" t="e">
        <f>VLOOKUP(N12,Risk!$B$13:$C$38,2,FALSE)</f>
        <v>#N/A</v>
      </c>
      <c r="L12" s="26" t="e">
        <f>_xlfn.IFS(H12=Lists!$D$4,Lists!$F$4,H12=Lists!$D$5,Lists!$F$5,H12=Lists!$D$6,Lists!$F$6,H12=Lists!$D$7,Lists!$F$7,H12=Lists!$D$8,Lists!$F$8)</f>
        <v>#N/A</v>
      </c>
      <c r="M12" s="26" t="e">
        <f>_xlfn.IFS(I12=Lists!$E$4,Lists!$F$4,I12=Lists!$E$5,Lists!$F$5,I12=Lists!$E$6,Lists!$F$6,I12=Lists!$E$7,Lists!$F$7,I12=Lists!$E$8,Lists!$F$8)</f>
        <v>#N/A</v>
      </c>
      <c r="N12" s="26" t="e">
        <f t="shared" si="1"/>
        <v>#N/A</v>
      </c>
      <c r="O12" s="27"/>
      <c r="P12" s="28"/>
      <c r="Q12" s="27"/>
      <c r="R12" s="29" t="str">
        <f t="shared" si="2"/>
        <v xml:space="preserve"> </v>
      </c>
      <c r="S12" s="29" t="str">
        <f t="shared" si="3"/>
        <v xml:space="preserve"> </v>
      </c>
      <c r="T12" s="29" t="str">
        <f t="shared" si="4"/>
        <v xml:space="preserve"> </v>
      </c>
      <c r="U12" s="29" t="str">
        <f t="shared" si="5"/>
        <v xml:space="preserve"> </v>
      </c>
      <c r="V12" s="29" t="str">
        <f t="shared" si="6"/>
        <v xml:space="preserve"> </v>
      </c>
      <c r="W12" s="29" t="str">
        <f t="shared" si="7"/>
        <v xml:space="preserve"> </v>
      </c>
      <c r="X12" s="29" t="str">
        <f t="shared" si="8"/>
        <v xml:space="preserve"> </v>
      </c>
      <c r="Y12" s="29" t="str">
        <f t="shared" si="9"/>
        <v xml:space="preserve"> </v>
      </c>
      <c r="Z12" s="29" t="str">
        <f t="shared" si="10"/>
        <v xml:space="preserve"> </v>
      </c>
      <c r="AA12" s="29" t="str">
        <f t="shared" si="11"/>
        <v xml:space="preserve"> </v>
      </c>
      <c r="AB12" s="30">
        <f t="shared" si="12"/>
        <v>0</v>
      </c>
    </row>
    <row r="13" spans="1:28">
      <c r="A13" s="21" t="str">
        <f>IF(B13="","",INDEX(Lists!$P$3:$P$12,MATCH(B13,Lists!$O$3:$O$12,0)) &amp; "." &amp; TEXT(COUNTIF($B$3:B13,"*"),"00"))</f>
        <v/>
      </c>
      <c r="B13" s="22"/>
      <c r="C13" s="22"/>
      <c r="D13" s="31"/>
      <c r="E13" s="22"/>
      <c r="F13" s="22"/>
      <c r="G13" s="24"/>
      <c r="H13" s="25"/>
      <c r="I13" s="25"/>
      <c r="J13" s="25"/>
      <c r="K13" s="26" t="e">
        <f>VLOOKUP(N13,Risk!$B$13:$C$38,2,FALSE)</f>
        <v>#N/A</v>
      </c>
      <c r="L13" s="26" t="e">
        <f>_xlfn.IFS(H13=Lists!$D$4,Lists!$F$4,H13=Lists!$D$5,Lists!$F$5,H13=Lists!$D$6,Lists!$F$6,H13=Lists!$D$7,Lists!$F$7,H13=Lists!$D$8,Lists!$F$8)</f>
        <v>#N/A</v>
      </c>
      <c r="M13" s="26" t="e">
        <f>_xlfn.IFS(I13=Lists!$E$4,Lists!$F$4,I13=Lists!$E$5,Lists!$F$5,I13=Lists!$E$6,Lists!$F$6,I13=Lists!$E$7,Lists!$F$7,I13=Lists!$E$8,Lists!$F$8)</f>
        <v>#N/A</v>
      </c>
      <c r="N13" s="26" t="e">
        <f t="shared" si="1"/>
        <v>#N/A</v>
      </c>
      <c r="O13" s="27"/>
      <c r="P13" s="28"/>
      <c r="Q13" s="27"/>
      <c r="R13" s="29" t="str">
        <f t="shared" si="2"/>
        <v xml:space="preserve"> </v>
      </c>
      <c r="S13" s="29" t="str">
        <f t="shared" si="3"/>
        <v xml:space="preserve"> </v>
      </c>
      <c r="T13" s="29" t="str">
        <f t="shared" si="4"/>
        <v xml:space="preserve"> </v>
      </c>
      <c r="U13" s="29" t="str">
        <f t="shared" si="5"/>
        <v xml:space="preserve"> </v>
      </c>
      <c r="V13" s="29" t="str">
        <f t="shared" si="6"/>
        <v xml:space="preserve"> </v>
      </c>
      <c r="W13" s="29" t="str">
        <f t="shared" si="7"/>
        <v xml:space="preserve"> </v>
      </c>
      <c r="X13" s="29" t="str">
        <f t="shared" si="8"/>
        <v xml:space="preserve"> </v>
      </c>
      <c r="Y13" s="29" t="str">
        <f t="shared" si="9"/>
        <v xml:space="preserve"> </v>
      </c>
      <c r="Z13" s="29" t="str">
        <f t="shared" si="10"/>
        <v xml:space="preserve"> </v>
      </c>
      <c r="AA13" s="29" t="str">
        <f t="shared" si="11"/>
        <v xml:space="preserve"> </v>
      </c>
      <c r="AB13" s="30">
        <f t="shared" si="12"/>
        <v>0</v>
      </c>
    </row>
    <row r="14" spans="1:28">
      <c r="A14" s="21" t="str">
        <f>IF(B14="","",INDEX(Lists!$P$3:$P$12,MATCH(B14,Lists!$O$3:$O$12,0)) &amp; "." &amp; TEXT(COUNTIF($B$3:B14,"*"),"00"))</f>
        <v/>
      </c>
      <c r="B14" s="22"/>
      <c r="C14" s="22"/>
      <c r="D14" s="31"/>
      <c r="E14" s="22"/>
      <c r="F14" s="22"/>
      <c r="G14" s="24"/>
      <c r="H14" s="25"/>
      <c r="I14" s="25"/>
      <c r="J14" s="25"/>
      <c r="K14" s="26" t="e">
        <f>VLOOKUP(N14,Risk!$B$13:$C$38,2,FALSE)</f>
        <v>#N/A</v>
      </c>
      <c r="L14" s="26" t="e">
        <f>_xlfn.IFS(H14=Lists!$D$4,Lists!$F$4,H14=Lists!$D$5,Lists!$F$5,H14=Lists!$D$6,Lists!$F$6,H14=Lists!$D$7,Lists!$F$7,H14=Lists!$D$8,Lists!$F$8)</f>
        <v>#N/A</v>
      </c>
      <c r="M14" s="26" t="e">
        <f>_xlfn.IFS(I14=Lists!$E$4,Lists!$F$4,I14=Lists!$E$5,Lists!$F$5,I14=Lists!$E$6,Lists!$F$6,I14=Lists!$E$7,Lists!$F$7,I14=Lists!$E$8,Lists!$F$8)</f>
        <v>#N/A</v>
      </c>
      <c r="N14" s="26" t="e">
        <f t="shared" si="1"/>
        <v>#N/A</v>
      </c>
      <c r="O14" s="27"/>
      <c r="P14" s="28"/>
      <c r="Q14" s="27"/>
      <c r="R14" s="29" t="str">
        <f t="shared" si="2"/>
        <v xml:space="preserve"> </v>
      </c>
      <c r="S14" s="29" t="str">
        <f t="shared" si="3"/>
        <v xml:space="preserve"> </v>
      </c>
      <c r="T14" s="29" t="str">
        <f t="shared" si="4"/>
        <v xml:space="preserve"> </v>
      </c>
      <c r="U14" s="29" t="str">
        <f t="shared" si="5"/>
        <v xml:space="preserve"> </v>
      </c>
      <c r="V14" s="29" t="str">
        <f t="shared" si="6"/>
        <v xml:space="preserve"> </v>
      </c>
      <c r="W14" s="29" t="str">
        <f t="shared" si="7"/>
        <v xml:space="preserve"> </v>
      </c>
      <c r="X14" s="29" t="str">
        <f t="shared" si="8"/>
        <v xml:space="preserve"> </v>
      </c>
      <c r="Y14" s="29" t="str">
        <f t="shared" si="9"/>
        <v xml:space="preserve"> </v>
      </c>
      <c r="Z14" s="29" t="str">
        <f t="shared" si="10"/>
        <v xml:space="preserve"> </v>
      </c>
      <c r="AA14" s="29" t="str">
        <f t="shared" si="11"/>
        <v xml:space="preserve"> </v>
      </c>
      <c r="AB14" s="30">
        <f t="shared" si="12"/>
        <v>0</v>
      </c>
    </row>
    <row r="15" spans="1:28">
      <c r="A15" s="21" t="str">
        <f>IF(B15="","",INDEX(Lists!$P$3:$P$12,MATCH(B15,Lists!$O$3:$O$12,0)) &amp; "." &amp; TEXT(COUNTIF($B$3:B15,"*"),"00"))</f>
        <v/>
      </c>
      <c r="B15" s="22"/>
      <c r="C15" s="22"/>
      <c r="D15" s="31"/>
      <c r="E15" s="22"/>
      <c r="F15" s="22"/>
      <c r="G15" s="24"/>
      <c r="H15" s="25"/>
      <c r="I15" s="25"/>
      <c r="J15" s="25"/>
      <c r="K15" s="26" t="e">
        <f>VLOOKUP(N15,Risk!$B$13:$C$38,2,FALSE)</f>
        <v>#N/A</v>
      </c>
      <c r="L15" s="26" t="e">
        <f>_xlfn.IFS(H15=Lists!$D$4,Lists!$F$4,H15=Lists!$D$5,Lists!$F$5,H15=Lists!$D$6,Lists!$F$6,H15=Lists!$D$7,Lists!$F$7,H15=Lists!$D$8,Lists!$F$8)</f>
        <v>#N/A</v>
      </c>
      <c r="M15" s="26" t="e">
        <f>_xlfn.IFS(I15=Lists!$E$4,Lists!$F$4,I15=Lists!$E$5,Lists!$F$5,I15=Lists!$E$6,Lists!$F$6,I15=Lists!$E$7,Lists!$F$7,I15=Lists!$E$8,Lists!$F$8)</f>
        <v>#N/A</v>
      </c>
      <c r="N15" s="26" t="e">
        <f t="shared" si="1"/>
        <v>#N/A</v>
      </c>
      <c r="O15" s="27"/>
      <c r="P15" s="28"/>
      <c r="Q15" s="27"/>
      <c r="R15" s="29" t="str">
        <f t="shared" si="2"/>
        <v xml:space="preserve"> </v>
      </c>
      <c r="S15" s="29" t="str">
        <f t="shared" si="3"/>
        <v xml:space="preserve"> </v>
      </c>
      <c r="T15" s="29" t="str">
        <f t="shared" si="4"/>
        <v xml:space="preserve"> </v>
      </c>
      <c r="U15" s="29" t="str">
        <f t="shared" si="5"/>
        <v xml:space="preserve"> </v>
      </c>
      <c r="V15" s="29" t="str">
        <f t="shared" si="6"/>
        <v xml:space="preserve"> </v>
      </c>
      <c r="W15" s="29" t="str">
        <f t="shared" si="7"/>
        <v xml:space="preserve"> </v>
      </c>
      <c r="X15" s="29" t="str">
        <f t="shared" si="8"/>
        <v xml:space="preserve"> </v>
      </c>
      <c r="Y15" s="29" t="str">
        <f t="shared" si="9"/>
        <v xml:space="preserve"> </v>
      </c>
      <c r="Z15" s="29" t="str">
        <f t="shared" si="10"/>
        <v xml:space="preserve"> </v>
      </c>
      <c r="AA15" s="29" t="str">
        <f t="shared" si="11"/>
        <v xml:space="preserve"> </v>
      </c>
      <c r="AB15" s="30">
        <f t="shared" si="12"/>
        <v>0</v>
      </c>
    </row>
    <row r="16" spans="1:28">
      <c r="A16" s="21" t="str">
        <f>IF(B16="","",INDEX(Lists!$P$3:$P$12,MATCH(B16,Lists!$O$3:$O$12,0)) &amp; "." &amp; TEXT(COUNTIF($B$3:B16,"*"),"00"))</f>
        <v/>
      </c>
      <c r="B16" s="22"/>
      <c r="C16" s="22"/>
      <c r="D16" s="31"/>
      <c r="E16" s="22"/>
      <c r="F16" s="22"/>
      <c r="G16" s="24"/>
      <c r="H16" s="25"/>
      <c r="I16" s="25"/>
      <c r="J16" s="25"/>
      <c r="K16" s="26" t="e">
        <f>VLOOKUP(N16,Risk!$B$13:$C$38,2,FALSE)</f>
        <v>#N/A</v>
      </c>
      <c r="L16" s="26" t="e">
        <f>_xlfn.IFS(H16=Lists!$D$4,Lists!$F$4,H16=Lists!$D$5,Lists!$F$5,H16=Lists!$D$6,Lists!$F$6,H16=Lists!$D$7,Lists!$F$7,H16=Lists!$D$8,Lists!$F$8)</f>
        <v>#N/A</v>
      </c>
      <c r="M16" s="26" t="e">
        <f>_xlfn.IFS(I16=Lists!$E$4,Lists!$F$4,I16=Lists!$E$5,Lists!$F$5,I16=Lists!$E$6,Lists!$F$6,I16=Lists!$E$7,Lists!$F$7,I16=Lists!$E$8,Lists!$F$8)</f>
        <v>#N/A</v>
      </c>
      <c r="N16" s="26" t="e">
        <f t="shared" si="1"/>
        <v>#N/A</v>
      </c>
      <c r="O16" s="27"/>
      <c r="P16" s="28"/>
      <c r="Q16" s="27"/>
      <c r="R16" s="29" t="str">
        <f t="shared" si="2"/>
        <v xml:space="preserve"> </v>
      </c>
      <c r="S16" s="29" t="str">
        <f t="shared" si="3"/>
        <v xml:space="preserve"> </v>
      </c>
      <c r="T16" s="29" t="str">
        <f t="shared" si="4"/>
        <v xml:space="preserve"> </v>
      </c>
      <c r="U16" s="29" t="str">
        <f t="shared" si="5"/>
        <v xml:space="preserve"> </v>
      </c>
      <c r="V16" s="29" t="str">
        <f t="shared" si="6"/>
        <v xml:space="preserve"> </v>
      </c>
      <c r="W16" s="29" t="str">
        <f t="shared" si="7"/>
        <v xml:space="preserve"> </v>
      </c>
      <c r="X16" s="29" t="str">
        <f t="shared" si="8"/>
        <v xml:space="preserve"> </v>
      </c>
      <c r="Y16" s="29" t="str">
        <f t="shared" si="9"/>
        <v xml:space="preserve"> </v>
      </c>
      <c r="Z16" s="29" t="str">
        <f t="shared" si="10"/>
        <v xml:space="preserve"> </v>
      </c>
      <c r="AA16" s="29" t="str">
        <f t="shared" si="11"/>
        <v xml:space="preserve"> </v>
      </c>
      <c r="AB16" s="30">
        <f t="shared" si="12"/>
        <v>0</v>
      </c>
    </row>
    <row r="17" spans="1:28">
      <c r="A17" s="21" t="str">
        <f>IF(B17="","",INDEX(Lists!$P$3:$P$12,MATCH(B17,Lists!$O$3:$O$12,0)) &amp; "." &amp; TEXT(COUNTIF($B$3:B17,"*"),"00"))</f>
        <v/>
      </c>
      <c r="B17" s="22"/>
      <c r="C17" s="22"/>
      <c r="D17" s="31"/>
      <c r="E17" s="22"/>
      <c r="F17" s="22"/>
      <c r="G17" s="24"/>
      <c r="H17" s="25"/>
      <c r="I17" s="25"/>
      <c r="J17" s="25"/>
      <c r="K17" s="26" t="e">
        <f>VLOOKUP(N17,Risk!$B$13:$C$38,2,FALSE)</f>
        <v>#N/A</v>
      </c>
      <c r="L17" s="26" t="e">
        <f>_xlfn.IFS(H17=Lists!$D$4,Lists!$F$4,H17=Lists!$D$5,Lists!$F$5,H17=Lists!$D$6,Lists!$F$6,H17=Lists!$D$7,Lists!$F$7,H17=Lists!$D$8,Lists!$F$8)</f>
        <v>#N/A</v>
      </c>
      <c r="M17" s="26" t="e">
        <f>_xlfn.IFS(I17=Lists!$E$4,Lists!$F$4,I17=Lists!$E$5,Lists!$F$5,I17=Lists!$E$6,Lists!$F$6,I17=Lists!$E$7,Lists!$F$7,I17=Lists!$E$8,Lists!$F$8)</f>
        <v>#N/A</v>
      </c>
      <c r="N17" s="26" t="e">
        <f t="shared" si="1"/>
        <v>#N/A</v>
      </c>
      <c r="O17" s="27"/>
      <c r="P17" s="28"/>
      <c r="Q17" s="27"/>
      <c r="R17" s="29" t="str">
        <f t="shared" si="2"/>
        <v xml:space="preserve"> </v>
      </c>
      <c r="S17" s="29" t="str">
        <f t="shared" si="3"/>
        <v xml:space="preserve"> </v>
      </c>
      <c r="T17" s="29" t="str">
        <f t="shared" si="4"/>
        <v xml:space="preserve"> </v>
      </c>
      <c r="U17" s="29" t="str">
        <f t="shared" si="5"/>
        <v xml:space="preserve"> </v>
      </c>
      <c r="V17" s="29" t="str">
        <f t="shared" si="6"/>
        <v xml:space="preserve"> </v>
      </c>
      <c r="W17" s="29" t="str">
        <f t="shared" si="7"/>
        <v xml:space="preserve"> </v>
      </c>
      <c r="X17" s="29" t="str">
        <f t="shared" si="8"/>
        <v xml:space="preserve"> </v>
      </c>
      <c r="Y17" s="29" t="str">
        <f t="shared" si="9"/>
        <v xml:space="preserve"> </v>
      </c>
      <c r="Z17" s="29" t="str">
        <f t="shared" si="10"/>
        <v xml:space="preserve"> </v>
      </c>
      <c r="AA17" s="29" t="str">
        <f t="shared" si="11"/>
        <v xml:space="preserve"> </v>
      </c>
      <c r="AB17" s="30">
        <f t="shared" si="12"/>
        <v>0</v>
      </c>
    </row>
    <row r="18" spans="1:28">
      <c r="A18" s="21" t="str">
        <f>IF(B18="","",INDEX(Lists!$P$3:$P$12,MATCH(B18,Lists!$O$3:$O$12,0)) &amp; "." &amp; TEXT(COUNTIF($B$3:B18,"*"),"00"))</f>
        <v/>
      </c>
      <c r="B18" s="22"/>
      <c r="C18" s="22"/>
      <c r="D18" s="31"/>
      <c r="E18" s="22"/>
      <c r="F18" s="22"/>
      <c r="G18" s="24"/>
      <c r="H18" s="25"/>
      <c r="I18" s="25"/>
      <c r="J18" s="25"/>
      <c r="K18" s="26" t="e">
        <f>VLOOKUP(N18,Risk!$B$13:$C$38,2,FALSE)</f>
        <v>#N/A</v>
      </c>
      <c r="L18" s="26" t="e">
        <f>_xlfn.IFS(H18=Lists!$D$4,Lists!$F$4,H18=Lists!$D$5,Lists!$F$5,H18=Lists!$D$6,Lists!$F$6,H18=Lists!$D$7,Lists!$F$7,H18=Lists!$D$8,Lists!$F$8)</f>
        <v>#N/A</v>
      </c>
      <c r="M18" s="26" t="e">
        <f>_xlfn.IFS(I18=Lists!$E$4,Lists!$F$4,I18=Lists!$E$5,Lists!$F$5,I18=Lists!$E$6,Lists!$F$6,I18=Lists!$E$7,Lists!$F$7,I18=Lists!$E$8,Lists!$F$8)</f>
        <v>#N/A</v>
      </c>
      <c r="N18" s="26" t="e">
        <f t="shared" si="1"/>
        <v>#N/A</v>
      </c>
      <c r="O18" s="27"/>
      <c r="P18" s="28"/>
      <c r="Q18" s="27"/>
      <c r="R18" s="29" t="str">
        <f t="shared" si="2"/>
        <v xml:space="preserve"> </v>
      </c>
      <c r="S18" s="29" t="str">
        <f t="shared" si="3"/>
        <v xml:space="preserve"> </v>
      </c>
      <c r="T18" s="29" t="str">
        <f t="shared" si="4"/>
        <v xml:space="preserve"> </v>
      </c>
      <c r="U18" s="29" t="str">
        <f t="shared" si="5"/>
        <v xml:space="preserve"> </v>
      </c>
      <c r="V18" s="29" t="str">
        <f t="shared" si="6"/>
        <v xml:space="preserve"> </v>
      </c>
      <c r="W18" s="29" t="str">
        <f t="shared" si="7"/>
        <v xml:space="preserve"> </v>
      </c>
      <c r="X18" s="29" t="str">
        <f t="shared" si="8"/>
        <v xml:space="preserve"> </v>
      </c>
      <c r="Y18" s="29" t="str">
        <f t="shared" si="9"/>
        <v xml:space="preserve"> </v>
      </c>
      <c r="Z18" s="29" t="str">
        <f t="shared" si="10"/>
        <v xml:space="preserve"> </v>
      </c>
      <c r="AA18" s="29" t="str">
        <f t="shared" si="11"/>
        <v xml:space="preserve"> </v>
      </c>
      <c r="AB18" s="30">
        <f t="shared" si="12"/>
        <v>0</v>
      </c>
    </row>
    <row r="19" spans="1:28">
      <c r="A19" s="21" t="str">
        <f>IF(B19="","",INDEX(Lists!$P$3:$P$12,MATCH(B19,Lists!$O$3:$O$12,0)) &amp; "." &amp; TEXT(COUNTIF($B$3:B19,"*"),"00"))</f>
        <v/>
      </c>
      <c r="B19" s="22"/>
      <c r="C19" s="22"/>
      <c r="D19" s="31"/>
      <c r="E19" s="22"/>
      <c r="F19" s="22"/>
      <c r="G19" s="24"/>
      <c r="H19" s="25"/>
      <c r="I19" s="25"/>
      <c r="J19" s="25"/>
      <c r="K19" s="26" t="e">
        <f>VLOOKUP(N19,Risk!$B$13:$C$38,2,FALSE)</f>
        <v>#N/A</v>
      </c>
      <c r="L19" s="26" t="e">
        <f>_xlfn.IFS(H19=Lists!$D$4,Lists!$F$4,H19=Lists!$D$5,Lists!$F$5,H19=Lists!$D$6,Lists!$F$6,H19=Lists!$D$7,Lists!$F$7,H19=Lists!$D$8,Lists!$F$8)</f>
        <v>#N/A</v>
      </c>
      <c r="M19" s="26" t="e">
        <f>_xlfn.IFS(I19=Lists!$E$4,Lists!$F$4,I19=Lists!$E$5,Lists!$F$5,I19=Lists!$E$6,Lists!$F$6,I19=Lists!$E$7,Lists!$F$7,I19=Lists!$E$8,Lists!$F$8)</f>
        <v>#N/A</v>
      </c>
      <c r="N19" s="26" t="e">
        <f t="shared" si="1"/>
        <v>#N/A</v>
      </c>
      <c r="O19" s="27"/>
      <c r="P19" s="28"/>
      <c r="Q19" s="27"/>
      <c r="R19" s="29" t="str">
        <f t="shared" si="2"/>
        <v xml:space="preserve"> </v>
      </c>
      <c r="S19" s="29" t="str">
        <f t="shared" si="3"/>
        <v xml:space="preserve"> </v>
      </c>
      <c r="T19" s="29" t="str">
        <f t="shared" si="4"/>
        <v xml:space="preserve"> </v>
      </c>
      <c r="U19" s="29" t="str">
        <f t="shared" si="5"/>
        <v xml:space="preserve"> </v>
      </c>
      <c r="V19" s="29" t="str">
        <f t="shared" si="6"/>
        <v xml:space="preserve"> </v>
      </c>
      <c r="W19" s="29" t="str">
        <f t="shared" si="7"/>
        <v xml:space="preserve"> </v>
      </c>
      <c r="X19" s="29" t="str">
        <f t="shared" si="8"/>
        <v xml:space="preserve"> </v>
      </c>
      <c r="Y19" s="29" t="str">
        <f t="shared" si="9"/>
        <v xml:space="preserve"> </v>
      </c>
      <c r="Z19" s="29" t="str">
        <f t="shared" si="10"/>
        <v xml:space="preserve"> </v>
      </c>
      <c r="AA19" s="29" t="str">
        <f t="shared" si="11"/>
        <v xml:space="preserve"> </v>
      </c>
      <c r="AB19" s="30">
        <f t="shared" si="12"/>
        <v>0</v>
      </c>
    </row>
    <row r="20" spans="1:28">
      <c r="A20" s="21" t="str">
        <f>IF(B20="","",INDEX(Lists!$P$3:$P$12,MATCH(B20,Lists!$O$3:$O$12,0)) &amp; "." &amp; TEXT(COUNTIF($B$3:B20,"*"),"00"))</f>
        <v/>
      </c>
      <c r="B20" s="22"/>
      <c r="C20" s="22"/>
      <c r="D20" s="31"/>
      <c r="E20" s="22"/>
      <c r="F20" s="22"/>
      <c r="G20" s="24"/>
      <c r="H20" s="25"/>
      <c r="I20" s="25"/>
      <c r="J20" s="25"/>
      <c r="K20" s="26" t="e">
        <f>VLOOKUP(N20,Risk!$B$13:$C$38,2,FALSE)</f>
        <v>#N/A</v>
      </c>
      <c r="L20" s="26" t="e">
        <f>_xlfn.IFS(H20=Lists!$D$4,Lists!$F$4,H20=Lists!$D$5,Lists!$F$5,H20=Lists!$D$6,Lists!$F$6,H20=Lists!$D$7,Lists!$F$7,H20=Lists!$D$8,Lists!$F$8)</f>
        <v>#N/A</v>
      </c>
      <c r="M20" s="26" t="e">
        <f>_xlfn.IFS(I20=Lists!$E$4,Lists!$F$4,I20=Lists!$E$5,Lists!$F$5,I20=Lists!$E$6,Lists!$F$6,I20=Lists!$E$7,Lists!$F$7,I20=Lists!$E$8,Lists!$F$8)</f>
        <v>#N/A</v>
      </c>
      <c r="N20" s="26" t="e">
        <f t="shared" si="1"/>
        <v>#N/A</v>
      </c>
      <c r="O20" s="27"/>
      <c r="P20" s="28"/>
      <c r="Q20" s="27"/>
      <c r="R20" s="29" t="str">
        <f t="shared" si="2"/>
        <v xml:space="preserve"> </v>
      </c>
      <c r="S20" s="29" t="str">
        <f t="shared" si="3"/>
        <v xml:space="preserve"> </v>
      </c>
      <c r="T20" s="29" t="str">
        <f t="shared" si="4"/>
        <v xml:space="preserve"> </v>
      </c>
      <c r="U20" s="29" t="str">
        <f t="shared" si="5"/>
        <v xml:space="preserve"> </v>
      </c>
      <c r="V20" s="29" t="str">
        <f t="shared" si="6"/>
        <v xml:space="preserve"> </v>
      </c>
      <c r="W20" s="29" t="str">
        <f t="shared" si="7"/>
        <v xml:space="preserve"> </v>
      </c>
      <c r="X20" s="29" t="str">
        <f t="shared" si="8"/>
        <v xml:space="preserve"> </v>
      </c>
      <c r="Y20" s="29" t="str">
        <f t="shared" si="9"/>
        <v xml:space="preserve"> </v>
      </c>
      <c r="Z20" s="29" t="str">
        <f t="shared" si="10"/>
        <v xml:space="preserve"> </v>
      </c>
      <c r="AA20" s="29" t="str">
        <f t="shared" si="11"/>
        <v xml:space="preserve"> </v>
      </c>
      <c r="AB20" s="30">
        <f t="shared" si="12"/>
        <v>0</v>
      </c>
    </row>
    <row r="21" spans="1:28">
      <c r="A21" s="21" t="str">
        <f>IF(B21="","",INDEX(Lists!$P$3:$P$12,MATCH(B21,Lists!$O$3:$O$12,0)) &amp; "." &amp; TEXT(COUNTIF($B$3:B21,"*"),"00"))</f>
        <v/>
      </c>
      <c r="B21" s="22"/>
      <c r="C21" s="22"/>
      <c r="D21" s="31"/>
      <c r="E21" s="22"/>
      <c r="F21" s="22"/>
      <c r="G21" s="24"/>
      <c r="H21" s="25"/>
      <c r="I21" s="25"/>
      <c r="J21" s="25"/>
      <c r="K21" s="26" t="e">
        <f>VLOOKUP(N21,Risk!$B$13:$C$38,2,FALSE)</f>
        <v>#N/A</v>
      </c>
      <c r="L21" s="26" t="e">
        <f>_xlfn.IFS(H21=Lists!$D$4,Lists!$F$4,H21=Lists!$D$5,Lists!$F$5,H21=Lists!$D$6,Lists!$F$6,H21=Lists!$D$7,Lists!$F$7,H21=Lists!$D$8,Lists!$F$8)</f>
        <v>#N/A</v>
      </c>
      <c r="M21" s="26" t="e">
        <f>_xlfn.IFS(I21=Lists!$E$4,Lists!$F$4,I21=Lists!$E$5,Lists!$F$5,I21=Lists!$E$6,Lists!$F$6,I21=Lists!$E$7,Lists!$F$7,I21=Lists!$E$8,Lists!$F$8)</f>
        <v>#N/A</v>
      </c>
      <c r="N21" s="26" t="e">
        <f t="shared" si="1"/>
        <v>#N/A</v>
      </c>
      <c r="O21" s="27"/>
      <c r="P21" s="28"/>
      <c r="Q21" s="27"/>
      <c r="R21" s="29" t="str">
        <f t="shared" si="2"/>
        <v xml:space="preserve"> </v>
      </c>
      <c r="S21" s="29" t="str">
        <f t="shared" si="3"/>
        <v xml:space="preserve"> </v>
      </c>
      <c r="T21" s="29" t="str">
        <f t="shared" si="4"/>
        <v xml:space="preserve"> </v>
      </c>
      <c r="U21" s="29" t="str">
        <f t="shared" si="5"/>
        <v xml:space="preserve"> </v>
      </c>
      <c r="V21" s="29" t="str">
        <f t="shared" si="6"/>
        <v xml:space="preserve"> </v>
      </c>
      <c r="W21" s="29" t="str">
        <f t="shared" si="7"/>
        <v xml:space="preserve"> </v>
      </c>
      <c r="X21" s="29" t="str">
        <f t="shared" si="8"/>
        <v xml:space="preserve"> </v>
      </c>
      <c r="Y21" s="29" t="str">
        <f t="shared" si="9"/>
        <v xml:space="preserve"> </v>
      </c>
      <c r="Z21" s="29" t="str">
        <f t="shared" si="10"/>
        <v xml:space="preserve"> </v>
      </c>
      <c r="AA21" s="29" t="str">
        <f t="shared" si="11"/>
        <v xml:space="preserve"> </v>
      </c>
      <c r="AB21" s="30">
        <f t="shared" si="12"/>
        <v>0</v>
      </c>
    </row>
    <row r="22" spans="1:28">
      <c r="A22" s="21" t="str">
        <f>IF(B22="","",INDEX(Lists!$P$3:$P$12,MATCH(B22,Lists!$O$3:$O$12,0)) &amp; "." &amp; TEXT(COUNTIF($B$3:B22,"*"),"00"))</f>
        <v/>
      </c>
      <c r="B22" s="22"/>
      <c r="C22" s="22"/>
      <c r="D22" s="31"/>
      <c r="E22" s="22"/>
      <c r="F22" s="22"/>
      <c r="G22" s="24"/>
      <c r="H22" s="25"/>
      <c r="I22" s="25"/>
      <c r="J22" s="25"/>
      <c r="K22" s="26" t="e">
        <f>VLOOKUP(N22,Risk!$B$13:$C$38,2,FALSE)</f>
        <v>#N/A</v>
      </c>
      <c r="L22" s="26" t="e">
        <f>_xlfn.IFS(H22=Lists!$D$4,Lists!$F$4,H22=Lists!$D$5,Lists!$F$5,H22=Lists!$D$6,Lists!$F$6,H22=Lists!$D$7,Lists!$F$7,H22=Lists!$D$8,Lists!$F$8)</f>
        <v>#N/A</v>
      </c>
      <c r="M22" s="26" t="e">
        <f>_xlfn.IFS(I22=Lists!$E$4,Lists!$F$4,I22=Lists!$E$5,Lists!$F$5,I22=Lists!$E$6,Lists!$F$6,I22=Lists!$E$7,Lists!$F$7,I22=Lists!$E$8,Lists!$F$8)</f>
        <v>#N/A</v>
      </c>
      <c r="N22" s="26" t="e">
        <f t="shared" si="1"/>
        <v>#N/A</v>
      </c>
      <c r="O22" s="27"/>
      <c r="P22" s="28"/>
      <c r="Q22" s="27"/>
      <c r="R22" s="29" t="str">
        <f t="shared" si="2"/>
        <v xml:space="preserve"> </v>
      </c>
      <c r="S22" s="29" t="str">
        <f t="shared" si="3"/>
        <v xml:space="preserve"> </v>
      </c>
      <c r="T22" s="29" t="str">
        <f t="shared" si="4"/>
        <v xml:space="preserve"> </v>
      </c>
      <c r="U22" s="29" t="str">
        <f t="shared" si="5"/>
        <v xml:space="preserve"> </v>
      </c>
      <c r="V22" s="29" t="str">
        <f t="shared" si="6"/>
        <v xml:space="preserve"> </v>
      </c>
      <c r="W22" s="29" t="str">
        <f t="shared" si="7"/>
        <v xml:space="preserve"> </v>
      </c>
      <c r="X22" s="29" t="str">
        <f t="shared" si="8"/>
        <v xml:space="preserve"> </v>
      </c>
      <c r="Y22" s="29" t="str">
        <f t="shared" si="9"/>
        <v xml:space="preserve"> </v>
      </c>
      <c r="Z22" s="29" t="str">
        <f t="shared" si="10"/>
        <v xml:space="preserve"> </v>
      </c>
      <c r="AA22" s="29" t="str">
        <f t="shared" si="11"/>
        <v xml:space="preserve"> </v>
      </c>
      <c r="AB22" s="30">
        <f t="shared" si="12"/>
        <v>0</v>
      </c>
    </row>
    <row r="23" spans="1:28">
      <c r="A23" s="21" t="str">
        <f>IF(B23="","",INDEX(Lists!$P$3:$P$12,MATCH(B23,Lists!$O$3:$O$12,0)) &amp; "." &amp; TEXT(COUNTIF($B$3:B23,"*"),"00"))</f>
        <v/>
      </c>
      <c r="B23" s="22"/>
      <c r="C23" s="22"/>
      <c r="D23" s="31"/>
      <c r="E23" s="22"/>
      <c r="F23" s="22"/>
      <c r="G23" s="24"/>
      <c r="H23" s="25"/>
      <c r="I23" s="25"/>
      <c r="J23" s="25"/>
      <c r="K23" s="26" t="e">
        <f>VLOOKUP(N23,Risk!$B$13:$C$38,2,FALSE)</f>
        <v>#N/A</v>
      </c>
      <c r="L23" s="26" t="e">
        <f>_xlfn.IFS(H23=Lists!$D$4,Lists!$F$4,H23=Lists!$D$5,Lists!$F$5,H23=Lists!$D$6,Lists!$F$6,H23=Lists!$D$7,Lists!$F$7,H23=Lists!$D$8,Lists!$F$8)</f>
        <v>#N/A</v>
      </c>
      <c r="M23" s="26" t="e">
        <f>_xlfn.IFS(I23=Lists!$E$4,Lists!$F$4,I23=Lists!$E$5,Lists!$F$5,I23=Lists!$E$6,Lists!$F$6,I23=Lists!$E$7,Lists!$F$7,I23=Lists!$E$8,Lists!$F$8)</f>
        <v>#N/A</v>
      </c>
      <c r="N23" s="26" t="e">
        <f t="shared" si="1"/>
        <v>#N/A</v>
      </c>
      <c r="O23" s="27"/>
      <c r="P23" s="28"/>
      <c r="Q23" s="27"/>
      <c r="R23" s="29" t="str">
        <f t="shared" si="2"/>
        <v xml:space="preserve"> </v>
      </c>
      <c r="S23" s="29" t="str">
        <f t="shared" si="3"/>
        <v xml:space="preserve"> </v>
      </c>
      <c r="T23" s="29" t="str">
        <f t="shared" si="4"/>
        <v xml:space="preserve"> </v>
      </c>
      <c r="U23" s="29" t="str">
        <f t="shared" si="5"/>
        <v xml:space="preserve"> </v>
      </c>
      <c r="V23" s="29" t="str">
        <f t="shared" si="6"/>
        <v xml:space="preserve"> </v>
      </c>
      <c r="W23" s="29" t="str">
        <f t="shared" si="7"/>
        <v xml:space="preserve"> </v>
      </c>
      <c r="X23" s="29" t="str">
        <f t="shared" si="8"/>
        <v xml:space="preserve"> </v>
      </c>
      <c r="Y23" s="29" t="str">
        <f t="shared" si="9"/>
        <v xml:space="preserve"> </v>
      </c>
      <c r="Z23" s="29" t="str">
        <f t="shared" si="10"/>
        <v xml:space="preserve"> </v>
      </c>
      <c r="AA23" s="29" t="str">
        <f t="shared" si="11"/>
        <v xml:space="preserve"> </v>
      </c>
      <c r="AB23" s="30">
        <f t="shared" si="12"/>
        <v>0</v>
      </c>
    </row>
    <row r="24" spans="1:28">
      <c r="A24" s="21" t="str">
        <f>IF(B24="","",INDEX(Lists!$P$3:$P$12,MATCH(B24,Lists!$O$3:$O$12,0)) &amp; "." &amp; TEXT(COUNTIF($B$3:B24,"*"),"00"))</f>
        <v/>
      </c>
      <c r="B24" s="22"/>
      <c r="C24" s="22"/>
      <c r="D24" s="31"/>
      <c r="E24" s="22"/>
      <c r="F24" s="22"/>
      <c r="G24" s="24"/>
      <c r="H24" s="25"/>
      <c r="I24" s="25"/>
      <c r="J24" s="25"/>
      <c r="K24" s="26" t="e">
        <f>VLOOKUP(N24,Risk!$B$13:$C$38,2,FALSE)</f>
        <v>#N/A</v>
      </c>
      <c r="L24" s="26" t="e">
        <f>_xlfn.IFS(H24=Lists!$D$4,Lists!$F$4,H24=Lists!$D$5,Lists!$F$5,H24=Lists!$D$6,Lists!$F$6,H24=Lists!$D$7,Lists!$F$7,H24=Lists!$D$8,Lists!$F$8)</f>
        <v>#N/A</v>
      </c>
      <c r="M24" s="26" t="e">
        <f>_xlfn.IFS(I24=Lists!$E$4,Lists!$F$4,I24=Lists!$E$5,Lists!$F$5,I24=Lists!$E$6,Lists!$F$6,I24=Lists!$E$7,Lists!$F$7,I24=Lists!$E$8,Lists!$F$8)</f>
        <v>#N/A</v>
      </c>
      <c r="N24" s="26" t="e">
        <f t="shared" si="1"/>
        <v>#N/A</v>
      </c>
      <c r="O24" s="27"/>
      <c r="P24" s="28"/>
      <c r="Q24" s="27"/>
      <c r="R24" s="29" t="str">
        <f t="shared" si="2"/>
        <v xml:space="preserve"> </v>
      </c>
      <c r="S24" s="29" t="str">
        <f t="shared" si="3"/>
        <v xml:space="preserve"> </v>
      </c>
      <c r="T24" s="29" t="str">
        <f t="shared" si="4"/>
        <v xml:space="preserve"> </v>
      </c>
      <c r="U24" s="29" t="str">
        <f t="shared" si="5"/>
        <v xml:space="preserve"> </v>
      </c>
      <c r="V24" s="29" t="str">
        <f t="shared" si="6"/>
        <v xml:space="preserve"> </v>
      </c>
      <c r="W24" s="29" t="str">
        <f t="shared" si="7"/>
        <v xml:space="preserve"> </v>
      </c>
      <c r="X24" s="29" t="str">
        <f t="shared" si="8"/>
        <v xml:space="preserve"> </v>
      </c>
      <c r="Y24" s="29" t="str">
        <f t="shared" si="9"/>
        <v xml:space="preserve"> </v>
      </c>
      <c r="Z24" s="29" t="str">
        <f t="shared" si="10"/>
        <v xml:space="preserve"> </v>
      </c>
      <c r="AA24" s="29" t="str">
        <f t="shared" si="11"/>
        <v xml:space="preserve"> </v>
      </c>
      <c r="AB24" s="30">
        <f t="shared" si="12"/>
        <v>0</v>
      </c>
    </row>
    <row r="25" spans="1:28">
      <c r="A25" s="21" t="str">
        <f>IF(B25="","",INDEX(Lists!$P$3:$P$12,MATCH(B25,Lists!$O$3:$O$12,0)) &amp; "." &amp; TEXT(COUNTIF($B$3:B25,"*"),"00"))</f>
        <v/>
      </c>
      <c r="B25" s="22"/>
      <c r="C25" s="22"/>
      <c r="D25" s="31"/>
      <c r="E25" s="22"/>
      <c r="F25" s="22"/>
      <c r="G25" s="24"/>
      <c r="H25" s="25"/>
      <c r="I25" s="25"/>
      <c r="J25" s="25"/>
      <c r="K25" s="26" t="e">
        <f>VLOOKUP(N25,Risk!$B$13:$C$38,2,FALSE)</f>
        <v>#N/A</v>
      </c>
      <c r="L25" s="26" t="e">
        <f>_xlfn.IFS(H25=Lists!$D$4,Lists!$F$4,H25=Lists!$D$5,Lists!$F$5,H25=Lists!$D$6,Lists!$F$6,H25=Lists!$D$7,Lists!$F$7,H25=Lists!$D$8,Lists!$F$8)</f>
        <v>#N/A</v>
      </c>
      <c r="M25" s="26" t="e">
        <f>_xlfn.IFS(I25=Lists!$E$4,Lists!$F$4,I25=Lists!$E$5,Lists!$F$5,I25=Lists!$E$6,Lists!$F$6,I25=Lists!$E$7,Lists!$F$7,I25=Lists!$E$8,Lists!$F$8)</f>
        <v>#N/A</v>
      </c>
      <c r="N25" s="26" t="e">
        <f t="shared" si="1"/>
        <v>#N/A</v>
      </c>
      <c r="O25" s="27"/>
      <c r="P25" s="28"/>
      <c r="Q25" s="27"/>
      <c r="R25" s="29" t="str">
        <f t="shared" si="2"/>
        <v xml:space="preserve"> </v>
      </c>
      <c r="S25" s="29" t="str">
        <f t="shared" si="3"/>
        <v xml:space="preserve"> </v>
      </c>
      <c r="T25" s="29" t="str">
        <f t="shared" si="4"/>
        <v xml:space="preserve"> </v>
      </c>
      <c r="U25" s="29" t="str">
        <f t="shared" si="5"/>
        <v xml:space="preserve"> </v>
      </c>
      <c r="V25" s="29" t="str">
        <f t="shared" si="6"/>
        <v xml:space="preserve"> </v>
      </c>
      <c r="W25" s="29" t="str">
        <f t="shared" si="7"/>
        <v xml:space="preserve"> </v>
      </c>
      <c r="X25" s="29" t="str">
        <f t="shared" si="8"/>
        <v xml:space="preserve"> </v>
      </c>
      <c r="Y25" s="29" t="str">
        <f t="shared" si="9"/>
        <v xml:space="preserve"> </v>
      </c>
      <c r="Z25" s="29" t="str">
        <f t="shared" si="10"/>
        <v xml:space="preserve"> </v>
      </c>
      <c r="AA25" s="29" t="str">
        <f t="shared" si="11"/>
        <v xml:space="preserve"> </v>
      </c>
      <c r="AB25" s="30">
        <f t="shared" si="12"/>
        <v>0</v>
      </c>
    </row>
    <row r="26" spans="1:28">
      <c r="A26" s="21" t="str">
        <f>IF(B26="","",INDEX(Lists!$P$3:$P$12,MATCH(B26,Lists!$O$3:$O$12,0)) &amp; "." &amp; TEXT(COUNTIF($B$3:B26,"*"),"00"))</f>
        <v/>
      </c>
      <c r="B26" s="22"/>
      <c r="C26" s="22"/>
      <c r="D26" s="31"/>
      <c r="E26" s="22"/>
      <c r="F26" s="22"/>
      <c r="G26" s="24"/>
      <c r="H26" s="25"/>
      <c r="I26" s="25"/>
      <c r="J26" s="25"/>
      <c r="K26" s="26" t="e">
        <f>VLOOKUP(N26,Risk!$B$13:$C$38,2,FALSE)</f>
        <v>#N/A</v>
      </c>
      <c r="L26" s="26" t="e">
        <f>_xlfn.IFS(H26=Lists!$D$4,Lists!$F$4,H26=Lists!$D$5,Lists!$F$5,H26=Lists!$D$6,Lists!$F$6,H26=Lists!$D$7,Lists!$F$7,H26=Lists!$D$8,Lists!$F$8)</f>
        <v>#N/A</v>
      </c>
      <c r="M26" s="26" t="e">
        <f>_xlfn.IFS(I26=Lists!$E$4,Lists!$F$4,I26=Lists!$E$5,Lists!$F$5,I26=Lists!$E$6,Lists!$F$6,I26=Lists!$E$7,Lists!$F$7,I26=Lists!$E$8,Lists!$F$8)</f>
        <v>#N/A</v>
      </c>
      <c r="N26" s="26" t="e">
        <f t="shared" si="1"/>
        <v>#N/A</v>
      </c>
      <c r="O26" s="27"/>
      <c r="P26" s="28"/>
      <c r="Q26" s="27"/>
      <c r="R26" s="29" t="str">
        <f t="shared" si="2"/>
        <v xml:space="preserve"> </v>
      </c>
      <c r="S26" s="29" t="str">
        <f t="shared" si="3"/>
        <v xml:space="preserve"> </v>
      </c>
      <c r="T26" s="29" t="str">
        <f t="shared" si="4"/>
        <v xml:space="preserve"> </v>
      </c>
      <c r="U26" s="29" t="str">
        <f t="shared" si="5"/>
        <v xml:space="preserve"> </v>
      </c>
      <c r="V26" s="29" t="str">
        <f t="shared" si="6"/>
        <v xml:space="preserve"> </v>
      </c>
      <c r="W26" s="29" t="str">
        <f t="shared" si="7"/>
        <v xml:space="preserve"> </v>
      </c>
      <c r="X26" s="29" t="str">
        <f t="shared" si="8"/>
        <v xml:space="preserve"> </v>
      </c>
      <c r="Y26" s="29" t="str">
        <f t="shared" si="9"/>
        <v xml:space="preserve"> </v>
      </c>
      <c r="Z26" s="29" t="str">
        <f t="shared" si="10"/>
        <v xml:space="preserve"> </v>
      </c>
      <c r="AA26" s="29" t="str">
        <f t="shared" si="11"/>
        <v xml:space="preserve"> </v>
      </c>
      <c r="AB26" s="30">
        <f t="shared" si="12"/>
        <v>0</v>
      </c>
    </row>
    <row r="27" spans="1:28">
      <c r="A27" s="21" t="str">
        <f>IF(B27="","",INDEX(Lists!$P$3:$P$12,MATCH(B27,Lists!$O$3:$O$12,0)) &amp; "." &amp; TEXT(COUNTIF($B$3:B27,"*"),"00"))</f>
        <v/>
      </c>
      <c r="B27" s="22"/>
      <c r="C27" s="22"/>
      <c r="D27" s="31"/>
      <c r="E27" s="22"/>
      <c r="F27" s="22"/>
      <c r="G27" s="24"/>
      <c r="H27" s="25"/>
      <c r="I27" s="25"/>
      <c r="J27" s="25"/>
      <c r="K27" s="26" t="e">
        <f>VLOOKUP(N27,Risk!$B$13:$C$38,2,FALSE)</f>
        <v>#N/A</v>
      </c>
      <c r="L27" s="26" t="e">
        <f>_xlfn.IFS(H27=Lists!$D$4,Lists!$F$4,H27=Lists!$D$5,Lists!$F$5,H27=Lists!$D$6,Lists!$F$6,H27=Lists!$D$7,Lists!$F$7,H27=Lists!$D$8,Lists!$F$8)</f>
        <v>#N/A</v>
      </c>
      <c r="M27" s="26" t="e">
        <f>_xlfn.IFS(I27=Lists!$E$4,Lists!$F$4,I27=Lists!$E$5,Lists!$F$5,I27=Lists!$E$6,Lists!$F$6,I27=Lists!$E$7,Lists!$F$7,I27=Lists!$E$8,Lists!$F$8)</f>
        <v>#N/A</v>
      </c>
      <c r="N27" s="26" t="e">
        <f t="shared" si="1"/>
        <v>#N/A</v>
      </c>
      <c r="O27" s="27"/>
      <c r="P27" s="28"/>
      <c r="Q27" s="27"/>
      <c r="R27" s="29" t="str">
        <f t="shared" si="2"/>
        <v xml:space="preserve"> </v>
      </c>
      <c r="S27" s="29" t="str">
        <f t="shared" si="3"/>
        <v xml:space="preserve"> </v>
      </c>
      <c r="T27" s="29" t="str">
        <f t="shared" si="4"/>
        <v xml:space="preserve"> </v>
      </c>
      <c r="U27" s="29" t="str">
        <f t="shared" si="5"/>
        <v xml:space="preserve"> </v>
      </c>
      <c r="V27" s="29" t="str">
        <f t="shared" si="6"/>
        <v xml:space="preserve"> </v>
      </c>
      <c r="W27" s="29" t="str">
        <f t="shared" si="7"/>
        <v xml:space="preserve"> </v>
      </c>
      <c r="X27" s="29" t="str">
        <f t="shared" si="8"/>
        <v xml:space="preserve"> </v>
      </c>
      <c r="Y27" s="29" t="str">
        <f t="shared" si="9"/>
        <v xml:space="preserve"> </v>
      </c>
      <c r="Z27" s="29" t="str">
        <f t="shared" si="10"/>
        <v xml:space="preserve"> </v>
      </c>
      <c r="AA27" s="29" t="str">
        <f t="shared" si="11"/>
        <v xml:space="preserve"> </v>
      </c>
      <c r="AB27" s="30">
        <f t="shared" si="12"/>
        <v>0</v>
      </c>
    </row>
    <row r="28" spans="1:28">
      <c r="A28" s="21" t="str">
        <f>IF(B28="","",INDEX(Lists!$P$3:$P$12,MATCH(B28,Lists!$O$3:$O$12,0)) &amp; "." &amp; TEXT(COUNTIF($B$3:B28,"*"),"00"))</f>
        <v/>
      </c>
      <c r="B28" s="22"/>
      <c r="C28" s="22"/>
      <c r="D28" s="31"/>
      <c r="E28" s="22"/>
      <c r="F28" s="22"/>
      <c r="G28" s="24"/>
      <c r="H28" s="25"/>
      <c r="I28" s="25"/>
      <c r="J28" s="25"/>
      <c r="K28" s="26" t="e">
        <f>VLOOKUP(N28,Risk!$B$13:$C$38,2,FALSE)</f>
        <v>#N/A</v>
      </c>
      <c r="L28" s="26" t="e">
        <f>_xlfn.IFS(H28=Lists!$D$4,Lists!$F$4,H28=Lists!$D$5,Lists!$F$5,H28=Lists!$D$6,Lists!$F$6,H28=Lists!$D$7,Lists!$F$7,H28=Lists!$D$8,Lists!$F$8)</f>
        <v>#N/A</v>
      </c>
      <c r="M28" s="26" t="e">
        <f>_xlfn.IFS(I28=Lists!$E$4,Lists!$F$4,I28=Lists!$E$5,Lists!$F$5,I28=Lists!$E$6,Lists!$F$6,I28=Lists!$E$7,Lists!$F$7,I28=Lists!$E$8,Lists!$F$8)</f>
        <v>#N/A</v>
      </c>
      <c r="N28" s="26" t="e">
        <f t="shared" si="1"/>
        <v>#N/A</v>
      </c>
      <c r="O28" s="27"/>
      <c r="P28" s="28"/>
      <c r="Q28" s="27"/>
      <c r="R28" s="29" t="str">
        <f t="shared" si="2"/>
        <v xml:space="preserve"> </v>
      </c>
      <c r="S28" s="29" t="str">
        <f t="shared" si="3"/>
        <v xml:space="preserve"> </v>
      </c>
      <c r="T28" s="29" t="str">
        <f t="shared" si="4"/>
        <v xml:space="preserve"> </v>
      </c>
      <c r="U28" s="29" t="str">
        <f t="shared" si="5"/>
        <v xml:space="preserve"> </v>
      </c>
      <c r="V28" s="29" t="str">
        <f t="shared" si="6"/>
        <v xml:space="preserve"> </v>
      </c>
      <c r="W28" s="29" t="str">
        <f t="shared" si="7"/>
        <v xml:space="preserve"> </v>
      </c>
      <c r="X28" s="29" t="str">
        <f t="shared" si="8"/>
        <v xml:space="preserve"> </v>
      </c>
      <c r="Y28" s="29" t="str">
        <f t="shared" si="9"/>
        <v xml:space="preserve"> </v>
      </c>
      <c r="Z28" s="29" t="str">
        <f t="shared" si="10"/>
        <v xml:space="preserve"> </v>
      </c>
      <c r="AA28" s="29" t="str">
        <f t="shared" si="11"/>
        <v xml:space="preserve"> </v>
      </c>
      <c r="AB28" s="30">
        <f t="shared" si="12"/>
        <v>0</v>
      </c>
    </row>
    <row r="29" spans="1:28">
      <c r="A29" s="21" t="str">
        <f>IF(B29="","",INDEX(Lists!$P$3:$P$12,MATCH(B29,Lists!$O$3:$O$12,0)) &amp; "." &amp; TEXT(COUNTIF($B$3:B29,"*"),"00"))</f>
        <v/>
      </c>
      <c r="B29" s="22"/>
      <c r="C29" s="22"/>
      <c r="D29" s="31"/>
      <c r="E29" s="22"/>
      <c r="F29" s="22"/>
      <c r="G29" s="24"/>
      <c r="H29" s="25"/>
      <c r="I29" s="25"/>
      <c r="J29" s="25"/>
      <c r="K29" s="26" t="e">
        <f>VLOOKUP(N29,Risk!$B$13:$C$38,2,FALSE)</f>
        <v>#N/A</v>
      </c>
      <c r="L29" s="26" t="e">
        <f>_xlfn.IFS(H29=Lists!$D$4,Lists!$F$4,H29=Lists!$D$5,Lists!$F$5,H29=Lists!$D$6,Lists!$F$6,H29=Lists!$D$7,Lists!$F$7,H29=Lists!$D$8,Lists!$F$8)</f>
        <v>#N/A</v>
      </c>
      <c r="M29" s="26" t="e">
        <f>_xlfn.IFS(I29=Lists!$E$4,Lists!$F$4,I29=Lists!$E$5,Lists!$F$5,I29=Lists!$E$6,Lists!$F$6,I29=Lists!$E$7,Lists!$F$7,I29=Lists!$E$8,Lists!$F$8)</f>
        <v>#N/A</v>
      </c>
      <c r="N29" s="26" t="e">
        <f t="shared" si="1"/>
        <v>#N/A</v>
      </c>
      <c r="O29" s="27"/>
      <c r="P29" s="28"/>
      <c r="Q29" s="27"/>
      <c r="R29" s="29" t="str">
        <f t="shared" si="2"/>
        <v xml:space="preserve"> </v>
      </c>
      <c r="S29" s="29" t="str">
        <f t="shared" si="3"/>
        <v xml:space="preserve"> </v>
      </c>
      <c r="T29" s="29" t="str">
        <f t="shared" si="4"/>
        <v xml:space="preserve"> </v>
      </c>
      <c r="U29" s="29" t="str">
        <f t="shared" si="5"/>
        <v xml:space="preserve"> </v>
      </c>
      <c r="V29" s="29" t="str">
        <f t="shared" si="6"/>
        <v xml:space="preserve"> </v>
      </c>
      <c r="W29" s="29" t="str">
        <f t="shared" si="7"/>
        <v xml:space="preserve"> </v>
      </c>
      <c r="X29" s="29" t="str">
        <f t="shared" si="8"/>
        <v xml:space="preserve"> </v>
      </c>
      <c r="Y29" s="29" t="str">
        <f t="shared" si="9"/>
        <v xml:space="preserve"> </v>
      </c>
      <c r="Z29" s="29" t="str">
        <f t="shared" si="10"/>
        <v xml:space="preserve"> </v>
      </c>
      <c r="AA29" s="29" t="str">
        <f t="shared" si="11"/>
        <v xml:space="preserve"> </v>
      </c>
      <c r="AB29" s="30">
        <f t="shared" si="12"/>
        <v>0</v>
      </c>
    </row>
    <row r="30" spans="1:28">
      <c r="A30" s="21" t="str">
        <f>IF(B30="","",INDEX(Lists!$P$3:$P$12,MATCH(B30,Lists!$O$3:$O$12,0)) &amp; "." &amp; TEXT(COUNTIF($B$3:B30,"*"),"00"))</f>
        <v/>
      </c>
      <c r="B30" s="22"/>
      <c r="C30" s="22"/>
      <c r="D30" s="31"/>
      <c r="E30" s="22"/>
      <c r="F30" s="22"/>
      <c r="G30" s="24"/>
      <c r="H30" s="25"/>
      <c r="I30" s="25"/>
      <c r="J30" s="25"/>
      <c r="K30" s="26" t="e">
        <f>VLOOKUP(N30,Risk!$B$13:$C$38,2,FALSE)</f>
        <v>#N/A</v>
      </c>
      <c r="L30" s="26" t="e">
        <f>_xlfn.IFS(H30=Lists!$D$4,Lists!$F$4,H30=Lists!$D$5,Lists!$F$5,H30=Lists!$D$6,Lists!$F$6,H30=Lists!$D$7,Lists!$F$7,H30=Lists!$D$8,Lists!$F$8)</f>
        <v>#N/A</v>
      </c>
      <c r="M30" s="26" t="e">
        <f>_xlfn.IFS(I30=Lists!$E$4,Lists!$F$4,I30=Lists!$E$5,Lists!$F$5,I30=Lists!$E$6,Lists!$F$6,I30=Lists!$E$7,Lists!$F$7,I30=Lists!$E$8,Lists!$F$8)</f>
        <v>#N/A</v>
      </c>
      <c r="N30" s="26" t="e">
        <f t="shared" si="1"/>
        <v>#N/A</v>
      </c>
      <c r="O30" s="27"/>
      <c r="P30" s="28"/>
      <c r="Q30" s="27"/>
      <c r="R30" s="29" t="str">
        <f t="shared" si="2"/>
        <v xml:space="preserve"> </v>
      </c>
      <c r="S30" s="29" t="str">
        <f t="shared" si="3"/>
        <v xml:space="preserve"> </v>
      </c>
      <c r="T30" s="29" t="str">
        <f t="shared" si="4"/>
        <v xml:space="preserve"> </v>
      </c>
      <c r="U30" s="29" t="str">
        <f t="shared" si="5"/>
        <v xml:space="preserve"> </v>
      </c>
      <c r="V30" s="29" t="str">
        <f t="shared" si="6"/>
        <v xml:space="preserve"> </v>
      </c>
      <c r="W30" s="29" t="str">
        <f t="shared" si="7"/>
        <v xml:space="preserve"> </v>
      </c>
      <c r="X30" s="29" t="str">
        <f t="shared" si="8"/>
        <v xml:space="preserve"> </v>
      </c>
      <c r="Y30" s="29" t="str">
        <f t="shared" si="9"/>
        <v xml:space="preserve"> </v>
      </c>
      <c r="Z30" s="29" t="str">
        <f t="shared" si="10"/>
        <v xml:space="preserve"> </v>
      </c>
      <c r="AA30" s="29" t="str">
        <f t="shared" si="11"/>
        <v xml:space="preserve"> </v>
      </c>
      <c r="AB30" s="30">
        <f t="shared" si="12"/>
        <v>0</v>
      </c>
    </row>
    <row r="31" spans="1:28">
      <c r="A31" s="21" t="str">
        <f>IF(B31="","",INDEX(Lists!$P$3:$P$12,MATCH(B31,Lists!$O$3:$O$12,0)) &amp; "." &amp; TEXT(COUNTIF($B$3:B31,"*"),"00"))</f>
        <v/>
      </c>
      <c r="B31" s="22"/>
      <c r="C31" s="22"/>
      <c r="D31" s="31"/>
      <c r="E31" s="22"/>
      <c r="F31" s="22"/>
      <c r="G31" s="24"/>
      <c r="H31" s="25"/>
      <c r="I31" s="25"/>
      <c r="J31" s="25"/>
      <c r="K31" s="26" t="e">
        <f>VLOOKUP(N31,Risk!$B$13:$C$38,2,FALSE)</f>
        <v>#N/A</v>
      </c>
      <c r="L31" s="26" t="e">
        <f>_xlfn.IFS(H31=Lists!$D$4,Lists!$F$4,H31=Lists!$D$5,Lists!$F$5,H31=Lists!$D$6,Lists!$F$6,H31=Lists!$D$7,Lists!$F$7,H31=Lists!$D$8,Lists!$F$8)</f>
        <v>#N/A</v>
      </c>
      <c r="M31" s="26" t="e">
        <f>_xlfn.IFS(I31=Lists!$E$4,Lists!$F$4,I31=Lists!$E$5,Lists!$F$5,I31=Lists!$E$6,Lists!$F$6,I31=Lists!$E$7,Lists!$F$7,I31=Lists!$E$8,Lists!$F$8)</f>
        <v>#N/A</v>
      </c>
      <c r="N31" s="26" t="e">
        <f t="shared" si="1"/>
        <v>#N/A</v>
      </c>
      <c r="O31" s="27"/>
      <c r="P31" s="28"/>
      <c r="Q31" s="27"/>
      <c r="R31" s="29" t="str">
        <f t="shared" si="2"/>
        <v xml:space="preserve"> </v>
      </c>
      <c r="S31" s="29" t="str">
        <f t="shared" si="3"/>
        <v xml:space="preserve"> </v>
      </c>
      <c r="T31" s="29" t="str">
        <f t="shared" si="4"/>
        <v xml:space="preserve"> </v>
      </c>
      <c r="U31" s="29" t="str">
        <f t="shared" si="5"/>
        <v xml:space="preserve"> </v>
      </c>
      <c r="V31" s="29" t="str">
        <f t="shared" si="6"/>
        <v xml:space="preserve"> </v>
      </c>
      <c r="W31" s="29" t="str">
        <f t="shared" si="7"/>
        <v xml:space="preserve"> </v>
      </c>
      <c r="X31" s="29" t="str">
        <f t="shared" si="8"/>
        <v xml:space="preserve"> </v>
      </c>
      <c r="Y31" s="29" t="str">
        <f t="shared" si="9"/>
        <v xml:space="preserve"> </v>
      </c>
      <c r="Z31" s="29" t="str">
        <f t="shared" si="10"/>
        <v xml:space="preserve"> </v>
      </c>
      <c r="AA31" s="29" t="str">
        <f t="shared" si="11"/>
        <v xml:space="preserve"> </v>
      </c>
      <c r="AB31" s="30">
        <f t="shared" si="12"/>
        <v>0</v>
      </c>
    </row>
    <row r="32" spans="1:28">
      <c r="A32" s="21" t="str">
        <f>IF(B32="","",INDEX(Lists!$P$3:$P$12,MATCH(B32,Lists!$O$3:$O$12,0)) &amp; "." &amp; TEXT(COUNTIF($B$3:B32,"*"),"00"))</f>
        <v/>
      </c>
      <c r="B32" s="22"/>
      <c r="C32" s="22"/>
      <c r="D32" s="31"/>
      <c r="E32" s="22"/>
      <c r="F32" s="22"/>
      <c r="G32" s="24"/>
      <c r="H32" s="25"/>
      <c r="I32" s="25"/>
      <c r="J32" s="25"/>
      <c r="K32" s="26" t="e">
        <f>VLOOKUP(N32,Risk!$B$13:$C$38,2,FALSE)</f>
        <v>#N/A</v>
      </c>
      <c r="L32" s="26" t="e">
        <f>_xlfn.IFS(H32=Lists!$D$4,Lists!$F$4,H32=Lists!$D$5,Lists!$F$5,H32=Lists!$D$6,Lists!$F$6,H32=Lists!$D$7,Lists!$F$7,H32=Lists!$D$8,Lists!$F$8)</f>
        <v>#N/A</v>
      </c>
      <c r="M32" s="26" t="e">
        <f>_xlfn.IFS(I32=Lists!$E$4,Lists!$F$4,I32=Lists!$E$5,Lists!$F$5,I32=Lists!$E$6,Lists!$F$6,I32=Lists!$E$7,Lists!$F$7,I32=Lists!$E$8,Lists!$F$8)</f>
        <v>#N/A</v>
      </c>
      <c r="N32" s="26" t="e">
        <f t="shared" si="1"/>
        <v>#N/A</v>
      </c>
      <c r="O32" s="27"/>
      <c r="P32" s="28"/>
      <c r="Q32" s="27"/>
      <c r="R32" s="29" t="str">
        <f t="shared" si="2"/>
        <v xml:space="preserve"> </v>
      </c>
      <c r="S32" s="29" t="str">
        <f t="shared" si="3"/>
        <v xml:space="preserve"> </v>
      </c>
      <c r="T32" s="29" t="str">
        <f t="shared" si="4"/>
        <v xml:space="preserve"> </v>
      </c>
      <c r="U32" s="29" t="str">
        <f t="shared" si="5"/>
        <v xml:space="preserve"> </v>
      </c>
      <c r="V32" s="29" t="str">
        <f t="shared" si="6"/>
        <v xml:space="preserve"> </v>
      </c>
      <c r="W32" s="29" t="str">
        <f t="shared" si="7"/>
        <v xml:space="preserve"> </v>
      </c>
      <c r="X32" s="29" t="str">
        <f t="shared" si="8"/>
        <v xml:space="preserve"> </v>
      </c>
      <c r="Y32" s="29" t="str">
        <f t="shared" si="9"/>
        <v xml:space="preserve"> </v>
      </c>
      <c r="Z32" s="29" t="str">
        <f t="shared" si="10"/>
        <v xml:space="preserve"> </v>
      </c>
      <c r="AA32" s="29" t="str">
        <f t="shared" si="11"/>
        <v xml:space="preserve"> </v>
      </c>
      <c r="AB32" s="30">
        <f t="shared" si="12"/>
        <v>0</v>
      </c>
    </row>
    <row r="33" spans="1:28">
      <c r="A33" s="21" t="str">
        <f>IF(B33="","",INDEX(Lists!$P$3:$P$12,MATCH(B33,Lists!$O$3:$O$12,0)) &amp; "." &amp; TEXT(COUNTIF($B$3:B33,"*"),"00"))</f>
        <v/>
      </c>
      <c r="B33" s="22"/>
      <c r="C33" s="22"/>
      <c r="D33" s="31"/>
      <c r="E33" s="22"/>
      <c r="F33" s="22"/>
      <c r="G33" s="24"/>
      <c r="H33" s="25"/>
      <c r="I33" s="25"/>
      <c r="J33" s="25"/>
      <c r="K33" s="26" t="e">
        <f>VLOOKUP(N33,Risk!$B$13:$C$38,2,FALSE)</f>
        <v>#N/A</v>
      </c>
      <c r="L33" s="26" t="e">
        <f>_xlfn.IFS(H33=Lists!$D$4,Lists!$F$4,H33=Lists!$D$5,Lists!$F$5,H33=Lists!$D$6,Lists!$F$6,H33=Lists!$D$7,Lists!$F$7,H33=Lists!$D$8,Lists!$F$8)</f>
        <v>#N/A</v>
      </c>
      <c r="M33" s="26" t="e">
        <f>_xlfn.IFS(I33=Lists!$E$4,Lists!$F$4,I33=Lists!$E$5,Lists!$F$5,I33=Lists!$E$6,Lists!$F$6,I33=Lists!$E$7,Lists!$F$7,I33=Lists!$E$8,Lists!$F$8)</f>
        <v>#N/A</v>
      </c>
      <c r="N33" s="26" t="e">
        <f t="shared" si="1"/>
        <v>#N/A</v>
      </c>
      <c r="O33" s="27"/>
      <c r="P33" s="28"/>
      <c r="Q33" s="27"/>
      <c r="R33" s="29" t="str">
        <f t="shared" si="2"/>
        <v xml:space="preserve"> </v>
      </c>
      <c r="S33" s="29" t="str">
        <f t="shared" si="3"/>
        <v xml:space="preserve"> </v>
      </c>
      <c r="T33" s="29" t="str">
        <f t="shared" si="4"/>
        <v xml:space="preserve"> </v>
      </c>
      <c r="U33" s="29" t="str">
        <f t="shared" si="5"/>
        <v xml:space="preserve"> </v>
      </c>
      <c r="V33" s="29" t="str">
        <f t="shared" si="6"/>
        <v xml:space="preserve"> </v>
      </c>
      <c r="W33" s="29" t="str">
        <f t="shared" si="7"/>
        <v xml:space="preserve"> </v>
      </c>
      <c r="X33" s="29" t="str">
        <f t="shared" si="8"/>
        <v xml:space="preserve"> </v>
      </c>
      <c r="Y33" s="29" t="str">
        <f t="shared" si="9"/>
        <v xml:space="preserve"> </v>
      </c>
      <c r="Z33" s="29" t="str">
        <f t="shared" si="10"/>
        <v xml:space="preserve"> </v>
      </c>
      <c r="AA33" s="29" t="str">
        <f t="shared" si="11"/>
        <v xml:space="preserve"> </v>
      </c>
      <c r="AB33" s="30">
        <f t="shared" si="12"/>
        <v>0</v>
      </c>
    </row>
    <row r="34" spans="1:28">
      <c r="A34" s="21" t="str">
        <f>IF(B34="","",INDEX(Lists!$P$3:$P$12,MATCH(B34,Lists!$O$3:$O$12,0)) &amp; "." &amp; TEXT(COUNTIF($B$3:B34,"*"),"00"))</f>
        <v/>
      </c>
      <c r="B34" s="22"/>
      <c r="C34" s="22"/>
      <c r="D34" s="31"/>
      <c r="E34" s="22"/>
      <c r="F34" s="22"/>
      <c r="G34" s="24"/>
      <c r="H34" s="25"/>
      <c r="I34" s="25"/>
      <c r="J34" s="25"/>
      <c r="K34" s="26" t="e">
        <f>VLOOKUP(N34,Risk!$B$13:$C$38,2,FALSE)</f>
        <v>#N/A</v>
      </c>
      <c r="L34" s="26" t="e">
        <f>_xlfn.IFS(H34=Lists!$D$4,Lists!$F$4,H34=Lists!$D$5,Lists!$F$5,H34=Lists!$D$6,Lists!$F$6,H34=Lists!$D$7,Lists!$F$7,H34=Lists!$D$8,Lists!$F$8)</f>
        <v>#N/A</v>
      </c>
      <c r="M34" s="26" t="e">
        <f>_xlfn.IFS(I34=Lists!$E$4,Lists!$F$4,I34=Lists!$E$5,Lists!$F$5,I34=Lists!$E$6,Lists!$F$6,I34=Lists!$E$7,Lists!$F$7,I34=Lists!$E$8,Lists!$F$8)</f>
        <v>#N/A</v>
      </c>
      <c r="N34" s="26" t="e">
        <f t="shared" si="1"/>
        <v>#N/A</v>
      </c>
      <c r="O34" s="27"/>
      <c r="P34" s="28"/>
      <c r="Q34" s="27"/>
      <c r="R34" s="29" t="str">
        <f t="shared" si="2"/>
        <v xml:space="preserve"> </v>
      </c>
      <c r="S34" s="29" t="str">
        <f t="shared" si="3"/>
        <v xml:space="preserve"> </v>
      </c>
      <c r="T34" s="29" t="str">
        <f t="shared" si="4"/>
        <v xml:space="preserve"> </v>
      </c>
      <c r="U34" s="29" t="str">
        <f t="shared" si="5"/>
        <v xml:space="preserve"> </v>
      </c>
      <c r="V34" s="29" t="str">
        <f t="shared" si="6"/>
        <v xml:space="preserve"> </v>
      </c>
      <c r="W34" s="29" t="str">
        <f t="shared" si="7"/>
        <v xml:space="preserve"> </v>
      </c>
      <c r="X34" s="29" t="str">
        <f t="shared" si="8"/>
        <v xml:space="preserve"> </v>
      </c>
      <c r="Y34" s="29" t="str">
        <f t="shared" si="9"/>
        <v xml:space="preserve"> </v>
      </c>
      <c r="Z34" s="29" t="str">
        <f t="shared" si="10"/>
        <v xml:space="preserve"> </v>
      </c>
      <c r="AA34" s="29" t="str">
        <f t="shared" si="11"/>
        <v xml:space="preserve"> </v>
      </c>
      <c r="AB34" s="30">
        <f t="shared" si="12"/>
        <v>0</v>
      </c>
    </row>
    <row r="35" spans="1:28">
      <c r="A35" s="21" t="str">
        <f>IF(B35="","",INDEX(Lists!$P$3:$P$12,MATCH(B35,Lists!$O$3:$O$12,0)) &amp; "." &amp; TEXT(COUNTIF($B$3:B35,"*"),"00"))</f>
        <v/>
      </c>
      <c r="B35" s="22"/>
      <c r="C35" s="22"/>
      <c r="D35" s="31"/>
      <c r="E35" s="22"/>
      <c r="F35" s="22"/>
      <c r="G35" s="24"/>
      <c r="H35" s="25"/>
      <c r="I35" s="25"/>
      <c r="J35" s="25"/>
      <c r="K35" s="26" t="e">
        <f>VLOOKUP(N35,Risk!$B$13:$C$38,2,FALSE)</f>
        <v>#N/A</v>
      </c>
      <c r="L35" s="26" t="e">
        <f>_xlfn.IFS(H35=Lists!$D$4,Lists!$F$4,H35=Lists!$D$5,Lists!$F$5,H35=Lists!$D$6,Lists!$F$6,H35=Lists!$D$7,Lists!$F$7,H35=Lists!$D$8,Lists!$F$8)</f>
        <v>#N/A</v>
      </c>
      <c r="M35" s="26" t="e">
        <f>_xlfn.IFS(I35=Lists!$E$4,Lists!$F$4,I35=Lists!$E$5,Lists!$F$5,I35=Lists!$E$6,Lists!$F$6,I35=Lists!$E$7,Lists!$F$7,I35=Lists!$E$8,Lists!$F$8)</f>
        <v>#N/A</v>
      </c>
      <c r="N35" s="26" t="e">
        <f t="shared" ref="N35:N66" si="13">SUM(L35*M35)</f>
        <v>#N/A</v>
      </c>
      <c r="O35" s="27"/>
      <c r="P35" s="28"/>
      <c r="Q35" s="27"/>
      <c r="R35" s="29" t="str">
        <f t="shared" ref="R35:R66" si="14">_xlfn.IFS($R$2-O35&lt;0," ",$R$2=O35,P35,Q35=0," ",MOD(($R$2-O35),Q35)=0,P35,MOD(($R$2-O35),Q35)&lt;&gt;0," ")</f>
        <v xml:space="preserve"> </v>
      </c>
      <c r="S35" s="29" t="str">
        <f t="shared" ref="S35:S70" si="15">_xlfn.IFS($S$2-O35&lt;0," ",$S$2=O35,P35,Q35=0," ",MOD(($S$2-O35),Q35)=0,P35,MOD(($S$2-O35),Q35)&lt;&gt;0," ")</f>
        <v xml:space="preserve"> </v>
      </c>
      <c r="T35" s="29" t="str">
        <f t="shared" ref="T35:T70" si="16">_xlfn.IFS($T$2-O35&lt;0," ",$T$2=O35,P35,Q35=0," ",MOD(($T$2-O35),Q35)=0,P35,MOD(($T$2-O35),Q35)&lt;&gt;0," ")</f>
        <v xml:space="preserve"> </v>
      </c>
      <c r="U35" s="29" t="str">
        <f t="shared" ref="U35:U70" si="17">_xlfn.IFS($U$2-O35&lt;0," ",$U$2=O35,P35,Q35=0," ",MOD(($U$2-O35),Q35)=0,P35,MOD(($U$2-O35),Q35)&lt;&gt;0," ")</f>
        <v xml:space="preserve"> </v>
      </c>
      <c r="V35" s="29" t="str">
        <f t="shared" ref="V35:V70" si="18">_xlfn.IFS($V$2-O35&lt;0," ",$V$2=O35,P35,Q35=0," ",MOD(($V$2-O35),Q35)=0,P35,MOD(($V$2-O35),Q35)&lt;&gt;0," ")</f>
        <v xml:space="preserve"> </v>
      </c>
      <c r="W35" s="29" t="str">
        <f t="shared" ref="W35:W70" si="19">_xlfn.IFS($W$2-O35&lt;0," ",$W$2=O35,P35,Q35=0," ",MOD(($W$2-O35),Q35)=0,P35,MOD(($W$2-O35),Q35)&lt;&gt;0," ")</f>
        <v xml:space="preserve"> </v>
      </c>
      <c r="X35" s="29" t="str">
        <f t="shared" ref="X35:X70" si="20">_xlfn.IFS($X$2-O35&lt;0," ",$X$2=O35,P35,Q35=0," ",MOD(($X$2-O35),Q35)=0,P35,MOD(($X$2-O35),Q35)&lt;&gt;0," ")</f>
        <v xml:space="preserve"> </v>
      </c>
      <c r="Y35" s="29" t="str">
        <f t="shared" ref="Y35:Y70" si="21">_xlfn.IFS($Y$2-O35&lt;0," ",$Y$2=O35,P35,Q35=0," ",MOD(($Y$2-O35),Q35)=0,P35,MOD(($Y$2-O35),Q35)&lt;&gt;0," ")</f>
        <v xml:space="preserve"> </v>
      </c>
      <c r="Z35" s="29" t="str">
        <f t="shared" ref="Z35:Z70" si="22">_xlfn.IFS($Z$2-O35&lt;0," ",$Z$2=O35,P35,Q35=0," ",MOD(($Z$2-O35),Q35)=0,P35,MOD(($Z$2-O35),Q35)&lt;&gt;0," ")</f>
        <v xml:space="preserve"> </v>
      </c>
      <c r="AA35" s="29" t="str">
        <f t="shared" ref="AA35:AA70" si="23">_xlfn.IFS($AA$2-O35&lt;0," ",$AA$2=O35,P35,Q35=0," ",MOD(($AA$2-O35),Q35)=0,P35,MOD(($AA$2-O35),Q35)&lt;&gt;0," ")</f>
        <v xml:space="preserve"> </v>
      </c>
      <c r="AB35" s="30">
        <f t="shared" ref="AB35:AB66" si="24">SUM(R35:AA35)</f>
        <v>0</v>
      </c>
    </row>
    <row r="36" spans="1:28">
      <c r="A36" s="21" t="str">
        <f>IF(B36="","",INDEX(Lists!$P$3:$P$12,MATCH(B36,Lists!$O$3:$O$12,0)) &amp; "." &amp; TEXT(COUNTIF($B$3:B36,"*"),"00"))</f>
        <v/>
      </c>
      <c r="B36" s="22"/>
      <c r="C36" s="22"/>
      <c r="D36" s="31"/>
      <c r="E36" s="22"/>
      <c r="F36" s="22"/>
      <c r="G36" s="24"/>
      <c r="H36" s="25"/>
      <c r="I36" s="25"/>
      <c r="J36" s="25"/>
      <c r="K36" s="26" t="e">
        <f>VLOOKUP(N36,Risk!$B$13:$C$38,2,FALSE)</f>
        <v>#N/A</v>
      </c>
      <c r="L36" s="26" t="e">
        <f>_xlfn.IFS(H36=Lists!$D$4,Lists!$F$4,H36=Lists!$D$5,Lists!$F$5,H36=Lists!$D$6,Lists!$F$6,H36=Lists!$D$7,Lists!$F$7,H36=Lists!$D$8,Lists!$F$8)</f>
        <v>#N/A</v>
      </c>
      <c r="M36" s="26" t="e">
        <f>_xlfn.IFS(I36=Lists!$E$4,Lists!$F$4,I36=Lists!$E$5,Lists!$F$5,I36=Lists!$E$6,Lists!$F$6,I36=Lists!$E$7,Lists!$F$7,I36=Lists!$E$8,Lists!$F$8)</f>
        <v>#N/A</v>
      </c>
      <c r="N36" s="26" t="e">
        <f t="shared" si="13"/>
        <v>#N/A</v>
      </c>
      <c r="O36" s="27"/>
      <c r="P36" s="28"/>
      <c r="Q36" s="27"/>
      <c r="R36" s="29" t="str">
        <f t="shared" si="14"/>
        <v xml:space="preserve"> </v>
      </c>
      <c r="S36" s="29" t="str">
        <f t="shared" si="15"/>
        <v xml:space="preserve"> </v>
      </c>
      <c r="T36" s="29" t="str">
        <f t="shared" si="16"/>
        <v xml:space="preserve"> </v>
      </c>
      <c r="U36" s="29" t="str">
        <f t="shared" si="17"/>
        <v xml:space="preserve"> </v>
      </c>
      <c r="V36" s="29" t="str">
        <f t="shared" si="18"/>
        <v xml:space="preserve"> </v>
      </c>
      <c r="W36" s="29" t="str">
        <f t="shared" si="19"/>
        <v xml:space="preserve"> </v>
      </c>
      <c r="X36" s="29" t="str">
        <f t="shared" si="20"/>
        <v xml:space="preserve"> </v>
      </c>
      <c r="Y36" s="29" t="str">
        <f t="shared" si="21"/>
        <v xml:space="preserve"> </v>
      </c>
      <c r="Z36" s="29" t="str">
        <f t="shared" si="22"/>
        <v xml:space="preserve"> </v>
      </c>
      <c r="AA36" s="29" t="str">
        <f t="shared" si="23"/>
        <v xml:space="preserve"> </v>
      </c>
      <c r="AB36" s="30">
        <f t="shared" si="24"/>
        <v>0</v>
      </c>
    </row>
    <row r="37" spans="1:28">
      <c r="A37" s="21" t="str">
        <f>IF(B37="","",INDEX(Lists!$P$3:$P$12,MATCH(B37,Lists!$O$3:$O$12,0)) &amp; "." &amp; TEXT(COUNTIF($B$3:B37,"*"),"00"))</f>
        <v/>
      </c>
      <c r="B37" s="22"/>
      <c r="C37" s="22"/>
      <c r="D37" s="31"/>
      <c r="E37" s="22"/>
      <c r="F37" s="22"/>
      <c r="G37" s="24"/>
      <c r="H37" s="25"/>
      <c r="I37" s="25"/>
      <c r="J37" s="25"/>
      <c r="K37" s="26" t="e">
        <f>VLOOKUP(N37,Risk!$B$13:$C$38,2,FALSE)</f>
        <v>#N/A</v>
      </c>
      <c r="L37" s="26" t="e">
        <f>_xlfn.IFS(H37=Lists!$D$4,Lists!$F$4,H37=Lists!$D$5,Lists!$F$5,H37=Lists!$D$6,Lists!$F$6,H37=Lists!$D$7,Lists!$F$7,H37=Lists!$D$8,Lists!$F$8)</f>
        <v>#N/A</v>
      </c>
      <c r="M37" s="26" t="e">
        <f>_xlfn.IFS(I37=Lists!$E$4,Lists!$F$4,I37=Lists!$E$5,Lists!$F$5,I37=Lists!$E$6,Lists!$F$6,I37=Lists!$E$7,Lists!$F$7,I37=Lists!$E$8,Lists!$F$8)</f>
        <v>#N/A</v>
      </c>
      <c r="N37" s="26" t="e">
        <f t="shared" si="13"/>
        <v>#N/A</v>
      </c>
      <c r="O37" s="27"/>
      <c r="P37" s="28"/>
      <c r="Q37" s="27"/>
      <c r="R37" s="29" t="str">
        <f t="shared" si="14"/>
        <v xml:space="preserve"> </v>
      </c>
      <c r="S37" s="29" t="str">
        <f t="shared" si="15"/>
        <v xml:space="preserve"> </v>
      </c>
      <c r="T37" s="29" t="str">
        <f t="shared" si="16"/>
        <v xml:space="preserve"> </v>
      </c>
      <c r="U37" s="29" t="str">
        <f t="shared" si="17"/>
        <v xml:space="preserve"> </v>
      </c>
      <c r="V37" s="29" t="str">
        <f t="shared" si="18"/>
        <v xml:space="preserve"> </v>
      </c>
      <c r="W37" s="29" t="str">
        <f t="shared" si="19"/>
        <v xml:space="preserve"> </v>
      </c>
      <c r="X37" s="29" t="str">
        <f t="shared" si="20"/>
        <v xml:space="preserve"> </v>
      </c>
      <c r="Y37" s="29" t="str">
        <f t="shared" si="21"/>
        <v xml:space="preserve"> </v>
      </c>
      <c r="Z37" s="29" t="str">
        <f t="shared" si="22"/>
        <v xml:space="preserve"> </v>
      </c>
      <c r="AA37" s="29" t="str">
        <f t="shared" si="23"/>
        <v xml:space="preserve"> </v>
      </c>
      <c r="AB37" s="30">
        <f t="shared" si="24"/>
        <v>0</v>
      </c>
    </row>
    <row r="38" spans="1:28">
      <c r="A38" s="21" t="str">
        <f>IF(B38="","",INDEX(Lists!$P$3:$P$12,MATCH(B38,Lists!$O$3:$O$12,0)) &amp; "." &amp; TEXT(COUNTIF($B$3:B38,"*"),"00"))</f>
        <v/>
      </c>
      <c r="B38" s="22"/>
      <c r="C38" s="22"/>
      <c r="D38" s="31"/>
      <c r="E38" s="22"/>
      <c r="F38" s="22"/>
      <c r="G38" s="24"/>
      <c r="H38" s="25"/>
      <c r="I38" s="25"/>
      <c r="J38" s="25"/>
      <c r="K38" s="26" t="e">
        <f>VLOOKUP(N38,Risk!$B$13:$C$38,2,FALSE)</f>
        <v>#N/A</v>
      </c>
      <c r="L38" s="26" t="e">
        <f>_xlfn.IFS(H38=Lists!$D$4,Lists!$F$4,H38=Lists!$D$5,Lists!$F$5,H38=Lists!$D$6,Lists!$F$6,H38=Lists!$D$7,Lists!$F$7,H38=Lists!$D$8,Lists!$F$8)</f>
        <v>#N/A</v>
      </c>
      <c r="M38" s="26" t="e">
        <f>_xlfn.IFS(I38=Lists!$E$4,Lists!$F$4,I38=Lists!$E$5,Lists!$F$5,I38=Lists!$E$6,Lists!$F$6,I38=Lists!$E$7,Lists!$F$7,I38=Lists!$E$8,Lists!$F$8)</f>
        <v>#N/A</v>
      </c>
      <c r="N38" s="26" t="e">
        <f t="shared" si="13"/>
        <v>#N/A</v>
      </c>
      <c r="O38" s="27"/>
      <c r="P38" s="28"/>
      <c r="Q38" s="27"/>
      <c r="R38" s="29" t="str">
        <f t="shared" si="14"/>
        <v xml:space="preserve"> </v>
      </c>
      <c r="S38" s="29" t="str">
        <f t="shared" si="15"/>
        <v xml:space="preserve"> </v>
      </c>
      <c r="T38" s="29" t="str">
        <f t="shared" si="16"/>
        <v xml:space="preserve"> </v>
      </c>
      <c r="U38" s="29" t="str">
        <f t="shared" si="17"/>
        <v xml:space="preserve"> </v>
      </c>
      <c r="V38" s="29" t="str">
        <f t="shared" si="18"/>
        <v xml:space="preserve"> </v>
      </c>
      <c r="W38" s="29" t="str">
        <f t="shared" si="19"/>
        <v xml:space="preserve"> </v>
      </c>
      <c r="X38" s="29" t="str">
        <f t="shared" si="20"/>
        <v xml:space="preserve"> </v>
      </c>
      <c r="Y38" s="29" t="str">
        <f t="shared" si="21"/>
        <v xml:space="preserve"> </v>
      </c>
      <c r="Z38" s="29" t="str">
        <f t="shared" si="22"/>
        <v xml:space="preserve"> </v>
      </c>
      <c r="AA38" s="29" t="str">
        <f t="shared" si="23"/>
        <v xml:space="preserve"> </v>
      </c>
      <c r="AB38" s="30">
        <f t="shared" si="24"/>
        <v>0</v>
      </c>
    </row>
    <row r="39" spans="1:28">
      <c r="A39" s="21" t="str">
        <f>IF(B39="","",INDEX(Lists!$P$3:$P$12,MATCH(B39,Lists!$O$3:$O$12,0)) &amp; "." &amp; TEXT(COUNTIF($B$3:B39,"*"),"00"))</f>
        <v/>
      </c>
      <c r="B39" s="22"/>
      <c r="C39" s="22"/>
      <c r="D39" s="31"/>
      <c r="E39" s="22"/>
      <c r="F39" s="22"/>
      <c r="G39" s="24"/>
      <c r="H39" s="25"/>
      <c r="I39" s="25"/>
      <c r="J39" s="25"/>
      <c r="K39" s="26" t="e">
        <f>VLOOKUP(N39,Risk!$B$13:$C$38,2,FALSE)</f>
        <v>#N/A</v>
      </c>
      <c r="L39" s="26" t="e">
        <f>_xlfn.IFS(H39=Lists!$D$4,Lists!$F$4,H39=Lists!$D$5,Lists!$F$5,H39=Lists!$D$6,Lists!$F$6,H39=Lists!$D$7,Lists!$F$7,H39=Lists!$D$8,Lists!$F$8)</f>
        <v>#N/A</v>
      </c>
      <c r="M39" s="26" t="e">
        <f>_xlfn.IFS(I39=Lists!$E$4,Lists!$F$4,I39=Lists!$E$5,Lists!$F$5,I39=Lists!$E$6,Lists!$F$6,I39=Lists!$E$7,Lists!$F$7,I39=Lists!$E$8,Lists!$F$8)</f>
        <v>#N/A</v>
      </c>
      <c r="N39" s="26" t="e">
        <f t="shared" si="13"/>
        <v>#N/A</v>
      </c>
      <c r="O39" s="27"/>
      <c r="P39" s="28"/>
      <c r="Q39" s="27"/>
      <c r="R39" s="29" t="str">
        <f t="shared" si="14"/>
        <v xml:space="preserve"> </v>
      </c>
      <c r="S39" s="29" t="str">
        <f t="shared" si="15"/>
        <v xml:space="preserve"> </v>
      </c>
      <c r="T39" s="29" t="str">
        <f t="shared" si="16"/>
        <v xml:space="preserve"> </v>
      </c>
      <c r="U39" s="29" t="str">
        <f t="shared" si="17"/>
        <v xml:space="preserve"> </v>
      </c>
      <c r="V39" s="29" t="str">
        <f t="shared" si="18"/>
        <v xml:space="preserve"> </v>
      </c>
      <c r="W39" s="29" t="str">
        <f t="shared" si="19"/>
        <v xml:space="preserve"> </v>
      </c>
      <c r="X39" s="29" t="str">
        <f t="shared" si="20"/>
        <v xml:space="preserve"> </v>
      </c>
      <c r="Y39" s="29" t="str">
        <f t="shared" si="21"/>
        <v xml:space="preserve"> </v>
      </c>
      <c r="Z39" s="29" t="str">
        <f t="shared" si="22"/>
        <v xml:space="preserve"> </v>
      </c>
      <c r="AA39" s="29" t="str">
        <f t="shared" si="23"/>
        <v xml:space="preserve"> </v>
      </c>
      <c r="AB39" s="30">
        <f t="shared" si="24"/>
        <v>0</v>
      </c>
    </row>
    <row r="40" spans="1:28">
      <c r="A40" s="21" t="str">
        <f>IF(B40="","",INDEX(Lists!$P$3:$P$12,MATCH(B40,Lists!$O$3:$O$12,0)) &amp; "." &amp; TEXT(COUNTIF($B$3:B40,"*"),"00"))</f>
        <v/>
      </c>
      <c r="B40" s="22"/>
      <c r="C40" s="22"/>
      <c r="D40" s="31"/>
      <c r="E40" s="22"/>
      <c r="F40" s="22"/>
      <c r="G40" s="24"/>
      <c r="H40" s="25"/>
      <c r="I40" s="25"/>
      <c r="J40" s="25"/>
      <c r="K40" s="26" t="e">
        <f>VLOOKUP(N40,Risk!$B$13:$C$38,2,FALSE)</f>
        <v>#N/A</v>
      </c>
      <c r="L40" s="26" t="e">
        <f>_xlfn.IFS(H40=Lists!$D$4,Lists!$F$4,H40=Lists!$D$5,Lists!$F$5,H40=Lists!$D$6,Lists!$F$6,H40=Lists!$D$7,Lists!$F$7,H40=Lists!$D$8,Lists!$F$8)</f>
        <v>#N/A</v>
      </c>
      <c r="M40" s="26" t="e">
        <f>_xlfn.IFS(I40=Lists!$E$4,Lists!$F$4,I40=Lists!$E$5,Lists!$F$5,I40=Lists!$E$6,Lists!$F$6,I40=Lists!$E$7,Lists!$F$7,I40=Lists!$E$8,Lists!$F$8)</f>
        <v>#N/A</v>
      </c>
      <c r="N40" s="26" t="e">
        <f t="shared" si="13"/>
        <v>#N/A</v>
      </c>
      <c r="O40" s="27"/>
      <c r="P40" s="28"/>
      <c r="Q40" s="27"/>
      <c r="R40" s="29" t="str">
        <f t="shared" si="14"/>
        <v xml:space="preserve"> </v>
      </c>
      <c r="S40" s="29" t="str">
        <f t="shared" si="15"/>
        <v xml:space="preserve"> </v>
      </c>
      <c r="T40" s="29" t="str">
        <f t="shared" si="16"/>
        <v xml:space="preserve"> </v>
      </c>
      <c r="U40" s="29" t="str">
        <f t="shared" si="17"/>
        <v xml:space="preserve"> </v>
      </c>
      <c r="V40" s="29" t="str">
        <f t="shared" si="18"/>
        <v xml:space="preserve"> </v>
      </c>
      <c r="W40" s="29" t="str">
        <f t="shared" si="19"/>
        <v xml:space="preserve"> </v>
      </c>
      <c r="X40" s="29" t="str">
        <f t="shared" si="20"/>
        <v xml:space="preserve"> </v>
      </c>
      <c r="Y40" s="29" t="str">
        <f t="shared" si="21"/>
        <v xml:space="preserve"> </v>
      </c>
      <c r="Z40" s="29" t="str">
        <f t="shared" si="22"/>
        <v xml:space="preserve"> </v>
      </c>
      <c r="AA40" s="29" t="str">
        <f t="shared" si="23"/>
        <v xml:space="preserve"> </v>
      </c>
      <c r="AB40" s="30">
        <f t="shared" si="24"/>
        <v>0</v>
      </c>
    </row>
    <row r="41" spans="1:28">
      <c r="A41" s="21" t="str">
        <f>IF(B41="","",INDEX(Lists!$P$3:$P$12,MATCH(B41,Lists!$O$3:$O$12,0)) &amp; "." &amp; TEXT(COUNTIF($B$3:B41,"*"),"00"))</f>
        <v/>
      </c>
      <c r="B41" s="22"/>
      <c r="C41" s="22"/>
      <c r="D41" s="31"/>
      <c r="E41" s="22"/>
      <c r="F41" s="22"/>
      <c r="G41" s="24"/>
      <c r="H41" s="25"/>
      <c r="I41" s="25"/>
      <c r="J41" s="25"/>
      <c r="K41" s="26" t="e">
        <f>VLOOKUP(N41,Risk!$B$13:$C$38,2,FALSE)</f>
        <v>#N/A</v>
      </c>
      <c r="L41" s="26" t="e">
        <f>_xlfn.IFS(H41=Lists!$D$4,Lists!$F$4,H41=Lists!$D$5,Lists!$F$5,H41=Lists!$D$6,Lists!$F$6,H41=Lists!$D$7,Lists!$F$7,H41=Lists!$D$8,Lists!$F$8)</f>
        <v>#N/A</v>
      </c>
      <c r="M41" s="26" t="e">
        <f>_xlfn.IFS(I41=Lists!$E$4,Lists!$F$4,I41=Lists!$E$5,Lists!$F$5,I41=Lists!$E$6,Lists!$F$6,I41=Lists!$E$7,Lists!$F$7,I41=Lists!$E$8,Lists!$F$8)</f>
        <v>#N/A</v>
      </c>
      <c r="N41" s="26" t="e">
        <f t="shared" si="13"/>
        <v>#N/A</v>
      </c>
      <c r="O41" s="27"/>
      <c r="P41" s="28"/>
      <c r="Q41" s="27"/>
      <c r="R41" s="29" t="str">
        <f t="shared" si="14"/>
        <v xml:space="preserve"> </v>
      </c>
      <c r="S41" s="29" t="str">
        <f t="shared" si="15"/>
        <v xml:space="preserve"> </v>
      </c>
      <c r="T41" s="29" t="str">
        <f t="shared" si="16"/>
        <v xml:space="preserve"> </v>
      </c>
      <c r="U41" s="29" t="str">
        <f t="shared" si="17"/>
        <v xml:space="preserve"> </v>
      </c>
      <c r="V41" s="29" t="str">
        <f t="shared" si="18"/>
        <v xml:space="preserve"> </v>
      </c>
      <c r="W41" s="29" t="str">
        <f t="shared" si="19"/>
        <v xml:space="preserve"> </v>
      </c>
      <c r="X41" s="29" t="str">
        <f t="shared" si="20"/>
        <v xml:space="preserve"> </v>
      </c>
      <c r="Y41" s="29" t="str">
        <f t="shared" si="21"/>
        <v xml:space="preserve"> </v>
      </c>
      <c r="Z41" s="29" t="str">
        <f t="shared" si="22"/>
        <v xml:space="preserve"> </v>
      </c>
      <c r="AA41" s="29" t="str">
        <f t="shared" si="23"/>
        <v xml:space="preserve"> </v>
      </c>
      <c r="AB41" s="30">
        <f t="shared" si="24"/>
        <v>0</v>
      </c>
    </row>
    <row r="42" spans="1:28">
      <c r="A42" s="21" t="str">
        <f>IF(B42="","",INDEX(Lists!$P$3:$P$12,MATCH(B42,Lists!$O$3:$O$12,0)) &amp; "." &amp; TEXT(COUNTIF($B$3:B42,"*"),"00"))</f>
        <v/>
      </c>
      <c r="B42" s="22"/>
      <c r="C42" s="22"/>
      <c r="D42" s="31"/>
      <c r="E42" s="22"/>
      <c r="F42" s="22"/>
      <c r="G42" s="24"/>
      <c r="H42" s="25"/>
      <c r="I42" s="25"/>
      <c r="J42" s="25"/>
      <c r="K42" s="26" t="e">
        <f>VLOOKUP(N42,Risk!$B$13:$C$38,2,FALSE)</f>
        <v>#N/A</v>
      </c>
      <c r="L42" s="26" t="e">
        <f>_xlfn.IFS(H42=Lists!$D$4,Lists!$F$4,H42=Lists!$D$5,Lists!$F$5,H42=Lists!$D$6,Lists!$F$6,H42=Lists!$D$7,Lists!$F$7,H42=Lists!$D$8,Lists!$F$8)</f>
        <v>#N/A</v>
      </c>
      <c r="M42" s="26" t="e">
        <f>_xlfn.IFS(I42=Lists!$E$4,Lists!$F$4,I42=Lists!$E$5,Lists!$F$5,I42=Lists!$E$6,Lists!$F$6,I42=Lists!$E$7,Lists!$F$7,I42=Lists!$E$8,Lists!$F$8)</f>
        <v>#N/A</v>
      </c>
      <c r="N42" s="26" t="e">
        <f t="shared" si="13"/>
        <v>#N/A</v>
      </c>
      <c r="O42" s="27"/>
      <c r="P42" s="28"/>
      <c r="Q42" s="27"/>
      <c r="R42" s="29" t="str">
        <f t="shared" si="14"/>
        <v xml:space="preserve"> </v>
      </c>
      <c r="S42" s="29" t="str">
        <f t="shared" si="15"/>
        <v xml:space="preserve"> </v>
      </c>
      <c r="T42" s="29" t="str">
        <f t="shared" si="16"/>
        <v xml:space="preserve"> </v>
      </c>
      <c r="U42" s="29" t="str">
        <f t="shared" si="17"/>
        <v xml:space="preserve"> </v>
      </c>
      <c r="V42" s="29" t="str">
        <f t="shared" si="18"/>
        <v xml:space="preserve"> </v>
      </c>
      <c r="W42" s="29" t="str">
        <f t="shared" si="19"/>
        <v xml:space="preserve"> </v>
      </c>
      <c r="X42" s="29" t="str">
        <f t="shared" si="20"/>
        <v xml:space="preserve"> </v>
      </c>
      <c r="Y42" s="29" t="str">
        <f t="shared" si="21"/>
        <v xml:space="preserve"> </v>
      </c>
      <c r="Z42" s="29" t="str">
        <f t="shared" si="22"/>
        <v xml:space="preserve"> </v>
      </c>
      <c r="AA42" s="29" t="str">
        <f t="shared" si="23"/>
        <v xml:space="preserve"> </v>
      </c>
      <c r="AB42" s="30">
        <f t="shared" si="24"/>
        <v>0</v>
      </c>
    </row>
    <row r="43" spans="1:28">
      <c r="A43" s="21" t="str">
        <f>IF(B43="","",INDEX(Lists!$P$3:$P$12,MATCH(B43,Lists!$O$3:$O$12,0)) &amp; "." &amp; TEXT(COUNTIF($B$3:B43,"*"),"00"))</f>
        <v/>
      </c>
      <c r="B43" s="22"/>
      <c r="C43" s="22"/>
      <c r="D43" s="31"/>
      <c r="E43" s="22"/>
      <c r="F43" s="22"/>
      <c r="G43" s="24"/>
      <c r="H43" s="25"/>
      <c r="I43" s="25"/>
      <c r="J43" s="25"/>
      <c r="K43" s="26" t="e">
        <f>VLOOKUP(N43,Risk!$B$13:$C$38,2,FALSE)</f>
        <v>#N/A</v>
      </c>
      <c r="L43" s="26" t="e">
        <f>_xlfn.IFS(H43=Lists!$D$4,Lists!$F$4,H43=Lists!$D$5,Lists!$F$5,H43=Lists!$D$6,Lists!$F$6,H43=Lists!$D$7,Lists!$F$7,H43=Lists!$D$8,Lists!$F$8)</f>
        <v>#N/A</v>
      </c>
      <c r="M43" s="26" t="e">
        <f>_xlfn.IFS(I43=Lists!$E$4,Lists!$F$4,I43=Lists!$E$5,Lists!$F$5,I43=Lists!$E$6,Lists!$F$6,I43=Lists!$E$7,Lists!$F$7,I43=Lists!$E$8,Lists!$F$8)</f>
        <v>#N/A</v>
      </c>
      <c r="N43" s="26" t="e">
        <f t="shared" si="13"/>
        <v>#N/A</v>
      </c>
      <c r="O43" s="27"/>
      <c r="P43" s="28"/>
      <c r="Q43" s="27"/>
      <c r="R43" s="29" t="str">
        <f t="shared" si="14"/>
        <v xml:space="preserve"> </v>
      </c>
      <c r="S43" s="29" t="str">
        <f t="shared" si="15"/>
        <v xml:space="preserve"> </v>
      </c>
      <c r="T43" s="29" t="str">
        <f t="shared" si="16"/>
        <v xml:space="preserve"> </v>
      </c>
      <c r="U43" s="29" t="str">
        <f t="shared" si="17"/>
        <v xml:space="preserve"> </v>
      </c>
      <c r="V43" s="29" t="str">
        <f t="shared" si="18"/>
        <v xml:space="preserve"> </v>
      </c>
      <c r="W43" s="29" t="str">
        <f t="shared" si="19"/>
        <v xml:space="preserve"> </v>
      </c>
      <c r="X43" s="29" t="str">
        <f t="shared" si="20"/>
        <v xml:space="preserve"> </v>
      </c>
      <c r="Y43" s="29" t="str">
        <f t="shared" si="21"/>
        <v xml:space="preserve"> </v>
      </c>
      <c r="Z43" s="29" t="str">
        <f t="shared" si="22"/>
        <v xml:space="preserve"> </v>
      </c>
      <c r="AA43" s="29" t="str">
        <f t="shared" si="23"/>
        <v xml:space="preserve"> </v>
      </c>
      <c r="AB43" s="30">
        <f t="shared" si="24"/>
        <v>0</v>
      </c>
    </row>
    <row r="44" spans="1:28">
      <c r="A44" s="21" t="str">
        <f>IF(B44="","",INDEX(Lists!$P$3:$P$12,MATCH(B44,Lists!$O$3:$O$12,0)) &amp; "." &amp; TEXT(COUNTIF($B$3:B44,"*"),"00"))</f>
        <v/>
      </c>
      <c r="B44" s="22"/>
      <c r="C44" s="22"/>
      <c r="D44" s="31"/>
      <c r="E44" s="22"/>
      <c r="F44" s="22"/>
      <c r="G44" s="24"/>
      <c r="H44" s="25"/>
      <c r="I44" s="25"/>
      <c r="J44" s="25"/>
      <c r="K44" s="26" t="e">
        <f>VLOOKUP(N44,Risk!$B$13:$C$38,2,FALSE)</f>
        <v>#N/A</v>
      </c>
      <c r="L44" s="26" t="e">
        <f>_xlfn.IFS(H44=Lists!$D$4,Lists!$F$4,H44=Lists!$D$5,Lists!$F$5,H44=Lists!$D$6,Lists!$F$6,H44=Lists!$D$7,Lists!$F$7,H44=Lists!$D$8,Lists!$F$8)</f>
        <v>#N/A</v>
      </c>
      <c r="M44" s="26" t="e">
        <f>_xlfn.IFS(I44=Lists!$E$4,Lists!$F$4,I44=Lists!$E$5,Lists!$F$5,I44=Lists!$E$6,Lists!$F$6,I44=Lists!$E$7,Lists!$F$7,I44=Lists!$E$8,Lists!$F$8)</f>
        <v>#N/A</v>
      </c>
      <c r="N44" s="26" t="e">
        <f t="shared" si="13"/>
        <v>#N/A</v>
      </c>
      <c r="O44" s="27"/>
      <c r="P44" s="28"/>
      <c r="Q44" s="27"/>
      <c r="R44" s="29" t="str">
        <f t="shared" si="14"/>
        <v xml:space="preserve"> </v>
      </c>
      <c r="S44" s="29" t="str">
        <f t="shared" si="15"/>
        <v xml:space="preserve"> </v>
      </c>
      <c r="T44" s="29" t="str">
        <f t="shared" si="16"/>
        <v xml:space="preserve"> </v>
      </c>
      <c r="U44" s="29" t="str">
        <f t="shared" si="17"/>
        <v xml:space="preserve"> </v>
      </c>
      <c r="V44" s="29" t="str">
        <f t="shared" si="18"/>
        <v xml:space="preserve"> </v>
      </c>
      <c r="W44" s="29" t="str">
        <f t="shared" si="19"/>
        <v xml:space="preserve"> </v>
      </c>
      <c r="X44" s="29" t="str">
        <f t="shared" si="20"/>
        <v xml:space="preserve"> </v>
      </c>
      <c r="Y44" s="29" t="str">
        <f t="shared" si="21"/>
        <v xml:space="preserve"> </v>
      </c>
      <c r="Z44" s="29" t="str">
        <f t="shared" si="22"/>
        <v xml:space="preserve"> </v>
      </c>
      <c r="AA44" s="29" t="str">
        <f t="shared" si="23"/>
        <v xml:space="preserve"> </v>
      </c>
      <c r="AB44" s="30">
        <f t="shared" si="24"/>
        <v>0</v>
      </c>
    </row>
    <row r="45" spans="1:28">
      <c r="A45" s="21" t="str">
        <f>IF(B45="","",INDEX(Lists!$P$3:$P$12,MATCH(B45,Lists!$O$3:$O$12,0)) &amp; "." &amp; TEXT(COUNTIF($B$3:B45,"*"),"00"))</f>
        <v/>
      </c>
      <c r="B45" s="22"/>
      <c r="C45" s="22"/>
      <c r="D45" s="31"/>
      <c r="E45" s="22"/>
      <c r="F45" s="22"/>
      <c r="G45" s="24"/>
      <c r="H45" s="25"/>
      <c r="I45" s="25"/>
      <c r="J45" s="25"/>
      <c r="K45" s="26" t="e">
        <f>VLOOKUP(N45,Risk!$B$13:$C$38,2,FALSE)</f>
        <v>#N/A</v>
      </c>
      <c r="L45" s="26" t="e">
        <f>_xlfn.IFS(H45=Lists!$D$4,Lists!$F$4,H45=Lists!$D$5,Lists!$F$5,H45=Lists!$D$6,Lists!$F$6,H45=Lists!$D$7,Lists!$F$7,H45=Lists!$D$8,Lists!$F$8)</f>
        <v>#N/A</v>
      </c>
      <c r="M45" s="26" t="e">
        <f>_xlfn.IFS(I45=Lists!$E$4,Lists!$F$4,I45=Lists!$E$5,Lists!$F$5,I45=Lists!$E$6,Lists!$F$6,I45=Lists!$E$7,Lists!$F$7,I45=Lists!$E$8,Lists!$F$8)</f>
        <v>#N/A</v>
      </c>
      <c r="N45" s="26" t="e">
        <f t="shared" si="13"/>
        <v>#N/A</v>
      </c>
      <c r="O45" s="27"/>
      <c r="P45" s="28"/>
      <c r="Q45" s="27"/>
      <c r="R45" s="29" t="str">
        <f t="shared" si="14"/>
        <v xml:space="preserve"> </v>
      </c>
      <c r="S45" s="29" t="str">
        <f t="shared" si="15"/>
        <v xml:space="preserve"> </v>
      </c>
      <c r="T45" s="29" t="str">
        <f t="shared" si="16"/>
        <v xml:space="preserve"> </v>
      </c>
      <c r="U45" s="29" t="str">
        <f t="shared" si="17"/>
        <v xml:space="preserve"> </v>
      </c>
      <c r="V45" s="29" t="str">
        <f t="shared" si="18"/>
        <v xml:space="preserve"> </v>
      </c>
      <c r="W45" s="29" t="str">
        <f t="shared" si="19"/>
        <v xml:space="preserve"> </v>
      </c>
      <c r="X45" s="29" t="str">
        <f t="shared" si="20"/>
        <v xml:space="preserve"> </v>
      </c>
      <c r="Y45" s="29" t="str">
        <f t="shared" si="21"/>
        <v xml:space="preserve"> </v>
      </c>
      <c r="Z45" s="29" t="str">
        <f t="shared" si="22"/>
        <v xml:space="preserve"> </v>
      </c>
      <c r="AA45" s="29" t="str">
        <f t="shared" si="23"/>
        <v xml:space="preserve"> </v>
      </c>
      <c r="AB45" s="30">
        <f t="shared" si="24"/>
        <v>0</v>
      </c>
    </row>
    <row r="46" spans="1:28">
      <c r="A46" s="21" t="str">
        <f>IF(B46="","",INDEX(Lists!$P$3:$P$12,MATCH(B46,Lists!$O$3:$O$12,0)) &amp; "." &amp; TEXT(COUNTIF($B$3:B46,"*"),"00"))</f>
        <v/>
      </c>
      <c r="B46" s="22"/>
      <c r="C46" s="22"/>
      <c r="D46" s="31"/>
      <c r="E46" s="22"/>
      <c r="F46" s="22"/>
      <c r="G46" s="24"/>
      <c r="H46" s="25"/>
      <c r="I46" s="25"/>
      <c r="J46" s="25"/>
      <c r="K46" s="26" t="e">
        <f>VLOOKUP(N46,Risk!$B$13:$C$38,2,FALSE)</f>
        <v>#N/A</v>
      </c>
      <c r="L46" s="26" t="e">
        <f>_xlfn.IFS(H46=Lists!$D$4,Lists!$F$4,H46=Lists!$D$5,Lists!$F$5,H46=Lists!$D$6,Lists!$F$6,H46=Lists!$D$7,Lists!$F$7,H46=Lists!$D$8,Lists!$F$8)</f>
        <v>#N/A</v>
      </c>
      <c r="M46" s="26" t="e">
        <f>_xlfn.IFS(I46=Lists!$E$4,Lists!$F$4,I46=Lists!$E$5,Lists!$F$5,I46=Lists!$E$6,Lists!$F$6,I46=Lists!$E$7,Lists!$F$7,I46=Lists!$E$8,Lists!$F$8)</f>
        <v>#N/A</v>
      </c>
      <c r="N46" s="26" t="e">
        <f t="shared" si="13"/>
        <v>#N/A</v>
      </c>
      <c r="O46" s="27"/>
      <c r="P46" s="28"/>
      <c r="Q46" s="27"/>
      <c r="R46" s="29" t="str">
        <f t="shared" si="14"/>
        <v xml:space="preserve"> </v>
      </c>
      <c r="S46" s="29" t="str">
        <f t="shared" si="15"/>
        <v xml:space="preserve"> </v>
      </c>
      <c r="T46" s="29" t="str">
        <f t="shared" si="16"/>
        <v xml:space="preserve"> </v>
      </c>
      <c r="U46" s="29" t="str">
        <f t="shared" si="17"/>
        <v xml:space="preserve"> </v>
      </c>
      <c r="V46" s="29" t="str">
        <f t="shared" si="18"/>
        <v xml:space="preserve"> </v>
      </c>
      <c r="W46" s="29" t="str">
        <f t="shared" si="19"/>
        <v xml:space="preserve"> </v>
      </c>
      <c r="X46" s="29" t="str">
        <f t="shared" si="20"/>
        <v xml:space="preserve"> </v>
      </c>
      <c r="Y46" s="29" t="str">
        <f t="shared" si="21"/>
        <v xml:space="preserve"> </v>
      </c>
      <c r="Z46" s="29" t="str">
        <f t="shared" si="22"/>
        <v xml:space="preserve"> </v>
      </c>
      <c r="AA46" s="29" t="str">
        <f t="shared" si="23"/>
        <v xml:space="preserve"> </v>
      </c>
      <c r="AB46" s="30">
        <f t="shared" si="24"/>
        <v>0</v>
      </c>
    </row>
    <row r="47" spans="1:28">
      <c r="A47" s="21" t="str">
        <f>IF(B47="","",INDEX(Lists!$P$3:$P$12,MATCH(B47,Lists!$O$3:$O$12,0)) &amp; "." &amp; TEXT(COUNTIF($B$3:B47,"*"),"00"))</f>
        <v/>
      </c>
      <c r="B47" s="22"/>
      <c r="C47" s="22"/>
      <c r="D47" s="31"/>
      <c r="E47" s="22"/>
      <c r="F47" s="22"/>
      <c r="G47" s="24"/>
      <c r="H47" s="25"/>
      <c r="I47" s="25"/>
      <c r="J47" s="25"/>
      <c r="K47" s="26" t="e">
        <f>VLOOKUP(N47,Risk!$B$13:$C$38,2,FALSE)</f>
        <v>#N/A</v>
      </c>
      <c r="L47" s="26" t="e">
        <f>_xlfn.IFS(H47=Lists!$D$4,Lists!$F$4,H47=Lists!$D$5,Lists!$F$5,H47=Lists!$D$6,Lists!$F$6,H47=Lists!$D$7,Lists!$F$7,H47=Lists!$D$8,Lists!$F$8)</f>
        <v>#N/A</v>
      </c>
      <c r="M47" s="26" t="e">
        <f>_xlfn.IFS(I47=Lists!$E$4,Lists!$F$4,I47=Lists!$E$5,Lists!$F$5,I47=Lists!$E$6,Lists!$F$6,I47=Lists!$E$7,Lists!$F$7,I47=Lists!$E$8,Lists!$F$8)</f>
        <v>#N/A</v>
      </c>
      <c r="N47" s="26" t="e">
        <f t="shared" si="13"/>
        <v>#N/A</v>
      </c>
      <c r="O47" s="27"/>
      <c r="P47" s="28"/>
      <c r="Q47" s="27"/>
      <c r="R47" s="29" t="str">
        <f t="shared" si="14"/>
        <v xml:space="preserve"> </v>
      </c>
      <c r="S47" s="29" t="str">
        <f t="shared" si="15"/>
        <v xml:space="preserve"> </v>
      </c>
      <c r="T47" s="29" t="str">
        <f t="shared" si="16"/>
        <v xml:space="preserve"> </v>
      </c>
      <c r="U47" s="29" t="str">
        <f t="shared" si="17"/>
        <v xml:space="preserve"> </v>
      </c>
      <c r="V47" s="29" t="str">
        <f t="shared" si="18"/>
        <v xml:space="preserve"> </v>
      </c>
      <c r="W47" s="29" t="str">
        <f t="shared" si="19"/>
        <v xml:space="preserve"> </v>
      </c>
      <c r="X47" s="29" t="str">
        <f t="shared" si="20"/>
        <v xml:space="preserve"> </v>
      </c>
      <c r="Y47" s="29" t="str">
        <f t="shared" si="21"/>
        <v xml:space="preserve"> </v>
      </c>
      <c r="Z47" s="29" t="str">
        <f t="shared" si="22"/>
        <v xml:space="preserve"> </v>
      </c>
      <c r="AA47" s="29" t="str">
        <f t="shared" si="23"/>
        <v xml:space="preserve"> </v>
      </c>
      <c r="AB47" s="30">
        <f t="shared" si="24"/>
        <v>0</v>
      </c>
    </row>
    <row r="48" spans="1:28">
      <c r="A48" s="21" t="str">
        <f>IF(B48="","",INDEX(Lists!$P$3:$P$12,MATCH(B48,Lists!$O$3:$O$12,0)) &amp; "." &amp; TEXT(COUNTIF($B$3:B48,"*"),"00"))</f>
        <v/>
      </c>
      <c r="B48" s="22"/>
      <c r="C48" s="22"/>
      <c r="D48" s="31"/>
      <c r="E48" s="22"/>
      <c r="F48" s="22"/>
      <c r="G48" s="24"/>
      <c r="H48" s="25"/>
      <c r="I48" s="25"/>
      <c r="J48" s="25"/>
      <c r="K48" s="26" t="e">
        <f>VLOOKUP(N48,Risk!$B$13:$C$38,2,FALSE)</f>
        <v>#N/A</v>
      </c>
      <c r="L48" s="26" t="e">
        <f>_xlfn.IFS(H48=Lists!$D$4,Lists!$F$4,H48=Lists!$D$5,Lists!$F$5,H48=Lists!$D$6,Lists!$F$6,H48=Lists!$D$7,Lists!$F$7,H48=Lists!$D$8,Lists!$F$8)</f>
        <v>#N/A</v>
      </c>
      <c r="M48" s="26" t="e">
        <f>_xlfn.IFS(I48=Lists!$E$4,Lists!$F$4,I48=Lists!$E$5,Lists!$F$5,I48=Lists!$E$6,Lists!$F$6,I48=Lists!$E$7,Lists!$F$7,I48=Lists!$E$8,Lists!$F$8)</f>
        <v>#N/A</v>
      </c>
      <c r="N48" s="26" t="e">
        <f t="shared" si="13"/>
        <v>#N/A</v>
      </c>
      <c r="O48" s="27"/>
      <c r="P48" s="28"/>
      <c r="Q48" s="27"/>
      <c r="R48" s="29" t="str">
        <f t="shared" si="14"/>
        <v xml:space="preserve"> </v>
      </c>
      <c r="S48" s="29" t="str">
        <f t="shared" si="15"/>
        <v xml:space="preserve"> </v>
      </c>
      <c r="T48" s="29" t="str">
        <f t="shared" si="16"/>
        <v xml:space="preserve"> </v>
      </c>
      <c r="U48" s="29" t="str">
        <f t="shared" si="17"/>
        <v xml:space="preserve"> </v>
      </c>
      <c r="V48" s="29" t="str">
        <f t="shared" si="18"/>
        <v xml:space="preserve"> </v>
      </c>
      <c r="W48" s="29" t="str">
        <f t="shared" si="19"/>
        <v xml:space="preserve"> </v>
      </c>
      <c r="X48" s="29" t="str">
        <f t="shared" si="20"/>
        <v xml:space="preserve"> </v>
      </c>
      <c r="Y48" s="29" t="str">
        <f t="shared" si="21"/>
        <v xml:space="preserve"> </v>
      </c>
      <c r="Z48" s="29" t="str">
        <f t="shared" si="22"/>
        <v xml:space="preserve"> </v>
      </c>
      <c r="AA48" s="29" t="str">
        <f t="shared" si="23"/>
        <v xml:space="preserve"> </v>
      </c>
      <c r="AB48" s="30">
        <f t="shared" si="24"/>
        <v>0</v>
      </c>
    </row>
    <row r="49" spans="1:28">
      <c r="A49" s="21" t="str">
        <f>IF(B49="","",INDEX(Lists!$P$3:$P$12,MATCH(B49,Lists!$O$3:$O$12,0)) &amp; "." &amp; TEXT(COUNTIF($B$3:B49,"*"),"00"))</f>
        <v/>
      </c>
      <c r="B49" s="22"/>
      <c r="C49" s="22"/>
      <c r="D49" s="31"/>
      <c r="E49" s="22"/>
      <c r="F49" s="22"/>
      <c r="G49" s="24"/>
      <c r="H49" s="25"/>
      <c r="I49" s="25"/>
      <c r="J49" s="25"/>
      <c r="K49" s="26" t="e">
        <f>VLOOKUP(N49,Risk!$B$13:$C$38,2,FALSE)</f>
        <v>#N/A</v>
      </c>
      <c r="L49" s="26" t="e">
        <f>_xlfn.IFS(H49=Lists!$D$4,Lists!$F$4,H49=Lists!$D$5,Lists!$F$5,H49=Lists!$D$6,Lists!$F$6,H49=Lists!$D$7,Lists!$F$7,H49=Lists!$D$8,Lists!$F$8)</f>
        <v>#N/A</v>
      </c>
      <c r="M49" s="26" t="e">
        <f>_xlfn.IFS(I49=Lists!$E$4,Lists!$F$4,I49=Lists!$E$5,Lists!$F$5,I49=Lists!$E$6,Lists!$F$6,I49=Lists!$E$7,Lists!$F$7,I49=Lists!$E$8,Lists!$F$8)</f>
        <v>#N/A</v>
      </c>
      <c r="N49" s="26" t="e">
        <f t="shared" si="13"/>
        <v>#N/A</v>
      </c>
      <c r="O49" s="27"/>
      <c r="P49" s="28"/>
      <c r="Q49" s="27"/>
      <c r="R49" s="29" t="str">
        <f t="shared" si="14"/>
        <v xml:space="preserve"> </v>
      </c>
      <c r="S49" s="29" t="str">
        <f t="shared" si="15"/>
        <v xml:space="preserve"> </v>
      </c>
      <c r="T49" s="29" t="str">
        <f t="shared" si="16"/>
        <v xml:space="preserve"> </v>
      </c>
      <c r="U49" s="29" t="str">
        <f t="shared" si="17"/>
        <v xml:space="preserve"> </v>
      </c>
      <c r="V49" s="29" t="str">
        <f t="shared" si="18"/>
        <v xml:space="preserve"> </v>
      </c>
      <c r="W49" s="29" t="str">
        <f t="shared" si="19"/>
        <v xml:space="preserve"> </v>
      </c>
      <c r="X49" s="29" t="str">
        <f t="shared" si="20"/>
        <v xml:space="preserve"> </v>
      </c>
      <c r="Y49" s="29" t="str">
        <f t="shared" si="21"/>
        <v xml:space="preserve"> </v>
      </c>
      <c r="Z49" s="29" t="str">
        <f t="shared" si="22"/>
        <v xml:space="preserve"> </v>
      </c>
      <c r="AA49" s="29" t="str">
        <f t="shared" si="23"/>
        <v xml:space="preserve"> </v>
      </c>
      <c r="AB49" s="30">
        <f t="shared" si="24"/>
        <v>0</v>
      </c>
    </row>
    <row r="50" spans="1:28">
      <c r="A50" s="21" t="str">
        <f>IF(B50="","",INDEX(Lists!$P$3:$P$12,MATCH(B50,Lists!$O$3:$O$12,0)) &amp; "." &amp; TEXT(COUNTIF($B$3:B50,"*"),"00"))</f>
        <v/>
      </c>
      <c r="B50" s="22"/>
      <c r="C50" s="22"/>
      <c r="D50" s="31"/>
      <c r="E50" s="22"/>
      <c r="F50" s="22"/>
      <c r="G50" s="24"/>
      <c r="H50" s="25"/>
      <c r="I50" s="25"/>
      <c r="J50" s="25"/>
      <c r="K50" s="26" t="e">
        <f>VLOOKUP(N50,Risk!$B$13:$C$38,2,FALSE)</f>
        <v>#N/A</v>
      </c>
      <c r="L50" s="26" t="e">
        <f>_xlfn.IFS(H50=Lists!$D$4,Lists!$F$4,H50=Lists!$D$5,Lists!$F$5,H50=Lists!$D$6,Lists!$F$6,H50=Lists!$D$7,Lists!$F$7,H50=Lists!$D$8,Lists!$F$8)</f>
        <v>#N/A</v>
      </c>
      <c r="M50" s="26" t="e">
        <f>_xlfn.IFS(I50=Lists!$E$4,Lists!$F$4,I50=Lists!$E$5,Lists!$F$5,I50=Lists!$E$6,Lists!$F$6,I50=Lists!$E$7,Lists!$F$7,I50=Lists!$E$8,Lists!$F$8)</f>
        <v>#N/A</v>
      </c>
      <c r="N50" s="26" t="e">
        <f t="shared" si="13"/>
        <v>#N/A</v>
      </c>
      <c r="O50" s="27"/>
      <c r="P50" s="28"/>
      <c r="Q50" s="27"/>
      <c r="R50" s="29" t="str">
        <f t="shared" si="14"/>
        <v xml:space="preserve"> </v>
      </c>
      <c r="S50" s="29" t="str">
        <f t="shared" si="15"/>
        <v xml:space="preserve"> </v>
      </c>
      <c r="T50" s="29" t="str">
        <f t="shared" si="16"/>
        <v xml:space="preserve"> </v>
      </c>
      <c r="U50" s="29" t="str">
        <f t="shared" si="17"/>
        <v xml:space="preserve"> </v>
      </c>
      <c r="V50" s="29" t="str">
        <f t="shared" si="18"/>
        <v xml:space="preserve"> </v>
      </c>
      <c r="W50" s="29" t="str">
        <f t="shared" si="19"/>
        <v xml:space="preserve"> </v>
      </c>
      <c r="X50" s="29" t="str">
        <f t="shared" si="20"/>
        <v xml:space="preserve"> </v>
      </c>
      <c r="Y50" s="29" t="str">
        <f t="shared" si="21"/>
        <v xml:space="preserve"> </v>
      </c>
      <c r="Z50" s="29" t="str">
        <f t="shared" si="22"/>
        <v xml:space="preserve"> </v>
      </c>
      <c r="AA50" s="29" t="str">
        <f t="shared" si="23"/>
        <v xml:space="preserve"> </v>
      </c>
      <c r="AB50" s="30">
        <f t="shared" si="24"/>
        <v>0</v>
      </c>
    </row>
    <row r="51" spans="1:28">
      <c r="A51" s="21" t="str">
        <f>IF(B51="","",INDEX(Lists!$P$3:$P$12,MATCH(B51,Lists!$O$3:$O$12,0)) &amp; "." &amp; TEXT(COUNTIF($B$3:B51,"*"),"00"))</f>
        <v/>
      </c>
      <c r="B51" s="22"/>
      <c r="C51" s="22"/>
      <c r="D51" s="31"/>
      <c r="E51" s="22"/>
      <c r="F51" s="22"/>
      <c r="G51" s="24"/>
      <c r="H51" s="25"/>
      <c r="I51" s="25"/>
      <c r="J51" s="25"/>
      <c r="K51" s="26" t="e">
        <f>VLOOKUP(N51,Risk!$B$13:$C$38,2,FALSE)</f>
        <v>#N/A</v>
      </c>
      <c r="L51" s="26" t="e">
        <f>_xlfn.IFS(H51=Lists!$D$4,Lists!$F$4,H51=Lists!$D$5,Lists!$F$5,H51=Lists!$D$6,Lists!$F$6,H51=Lists!$D$7,Lists!$F$7,H51=Lists!$D$8,Lists!$F$8)</f>
        <v>#N/A</v>
      </c>
      <c r="M51" s="26" t="e">
        <f>_xlfn.IFS(I51=Lists!$E$4,Lists!$F$4,I51=Lists!$E$5,Lists!$F$5,I51=Lists!$E$6,Lists!$F$6,I51=Lists!$E$7,Lists!$F$7,I51=Lists!$E$8,Lists!$F$8)</f>
        <v>#N/A</v>
      </c>
      <c r="N51" s="26" t="e">
        <f t="shared" si="13"/>
        <v>#N/A</v>
      </c>
      <c r="O51" s="27"/>
      <c r="P51" s="28"/>
      <c r="Q51" s="27"/>
      <c r="R51" s="29" t="str">
        <f t="shared" si="14"/>
        <v xml:space="preserve"> </v>
      </c>
      <c r="S51" s="29" t="str">
        <f t="shared" si="15"/>
        <v xml:space="preserve"> </v>
      </c>
      <c r="T51" s="29" t="str">
        <f t="shared" si="16"/>
        <v xml:space="preserve"> </v>
      </c>
      <c r="U51" s="29" t="str">
        <f t="shared" si="17"/>
        <v xml:space="preserve"> </v>
      </c>
      <c r="V51" s="29" t="str">
        <f t="shared" si="18"/>
        <v xml:space="preserve"> </v>
      </c>
      <c r="W51" s="29" t="str">
        <f t="shared" si="19"/>
        <v xml:space="preserve"> </v>
      </c>
      <c r="X51" s="29" t="str">
        <f t="shared" si="20"/>
        <v xml:space="preserve"> </v>
      </c>
      <c r="Y51" s="29" t="str">
        <f t="shared" si="21"/>
        <v xml:space="preserve"> </v>
      </c>
      <c r="Z51" s="29" t="str">
        <f t="shared" si="22"/>
        <v xml:space="preserve"> </v>
      </c>
      <c r="AA51" s="29" t="str">
        <f t="shared" si="23"/>
        <v xml:space="preserve"> </v>
      </c>
      <c r="AB51" s="30">
        <f t="shared" si="24"/>
        <v>0</v>
      </c>
    </row>
    <row r="52" spans="1:28">
      <c r="A52" s="21" t="str">
        <f>IF(B52="","",INDEX(Lists!$P$3:$P$12,MATCH(B52,Lists!$O$3:$O$12,0)) &amp; "." &amp; TEXT(COUNTIF($B$3:B52,"*"),"00"))</f>
        <v/>
      </c>
      <c r="B52" s="22"/>
      <c r="C52" s="22"/>
      <c r="D52" s="31"/>
      <c r="E52" s="22"/>
      <c r="F52" s="22"/>
      <c r="G52" s="24"/>
      <c r="H52" s="25"/>
      <c r="I52" s="25"/>
      <c r="J52" s="25"/>
      <c r="K52" s="26" t="e">
        <f>VLOOKUP(N52,Risk!$B$13:$C$38,2,FALSE)</f>
        <v>#N/A</v>
      </c>
      <c r="L52" s="26" t="e">
        <f>_xlfn.IFS(H52=Lists!$D$4,Lists!$F$4,H52=Lists!$D$5,Lists!$F$5,H52=Lists!$D$6,Lists!$F$6,H52=Lists!$D$7,Lists!$F$7,H52=Lists!$D$8,Lists!$F$8)</f>
        <v>#N/A</v>
      </c>
      <c r="M52" s="26" t="e">
        <f>_xlfn.IFS(I52=Lists!$E$4,Lists!$F$4,I52=Lists!$E$5,Lists!$F$5,I52=Lists!$E$6,Lists!$F$6,I52=Lists!$E$7,Lists!$F$7,I52=Lists!$E$8,Lists!$F$8)</f>
        <v>#N/A</v>
      </c>
      <c r="N52" s="26" t="e">
        <f t="shared" si="13"/>
        <v>#N/A</v>
      </c>
      <c r="O52" s="27"/>
      <c r="P52" s="28"/>
      <c r="Q52" s="27"/>
      <c r="R52" s="29" t="str">
        <f t="shared" si="14"/>
        <v xml:space="preserve"> </v>
      </c>
      <c r="S52" s="29" t="str">
        <f t="shared" si="15"/>
        <v xml:space="preserve"> </v>
      </c>
      <c r="T52" s="29" t="str">
        <f t="shared" si="16"/>
        <v xml:space="preserve"> </v>
      </c>
      <c r="U52" s="29" t="str">
        <f t="shared" si="17"/>
        <v xml:space="preserve"> </v>
      </c>
      <c r="V52" s="29" t="str">
        <f t="shared" si="18"/>
        <v xml:space="preserve"> </v>
      </c>
      <c r="W52" s="29" t="str">
        <f t="shared" si="19"/>
        <v xml:space="preserve"> </v>
      </c>
      <c r="X52" s="29" t="str">
        <f t="shared" si="20"/>
        <v xml:space="preserve"> </v>
      </c>
      <c r="Y52" s="29" t="str">
        <f t="shared" si="21"/>
        <v xml:space="preserve"> </v>
      </c>
      <c r="Z52" s="29" t="str">
        <f t="shared" si="22"/>
        <v xml:space="preserve"> </v>
      </c>
      <c r="AA52" s="29" t="str">
        <f t="shared" si="23"/>
        <v xml:space="preserve"> </v>
      </c>
      <c r="AB52" s="30">
        <f t="shared" si="24"/>
        <v>0</v>
      </c>
    </row>
    <row r="53" spans="1:28">
      <c r="A53" s="21" t="str">
        <f>IF(B53="","",INDEX(Lists!$P$3:$P$12,MATCH(B53,Lists!$O$3:$O$12,0)) &amp; "." &amp; TEXT(COUNTIF($B$3:B53,"*"),"00"))</f>
        <v/>
      </c>
      <c r="B53" s="22"/>
      <c r="C53" s="22"/>
      <c r="D53" s="31"/>
      <c r="E53" s="22"/>
      <c r="F53" s="22"/>
      <c r="G53" s="24"/>
      <c r="H53" s="25"/>
      <c r="I53" s="25"/>
      <c r="J53" s="25"/>
      <c r="K53" s="26" t="e">
        <f>VLOOKUP(N53,Risk!$B$13:$C$38,2,FALSE)</f>
        <v>#N/A</v>
      </c>
      <c r="L53" s="26" t="e">
        <f>_xlfn.IFS(H53=Lists!$D$4,Lists!$F$4,H53=Lists!$D$5,Lists!$F$5,H53=Lists!$D$6,Lists!$F$6,H53=Lists!$D$7,Lists!$F$7,H53=Lists!$D$8,Lists!$F$8)</f>
        <v>#N/A</v>
      </c>
      <c r="M53" s="26" t="e">
        <f>_xlfn.IFS(I53=Lists!$E$4,Lists!$F$4,I53=Lists!$E$5,Lists!$F$5,I53=Lists!$E$6,Lists!$F$6,I53=Lists!$E$7,Lists!$F$7,I53=Lists!$E$8,Lists!$F$8)</f>
        <v>#N/A</v>
      </c>
      <c r="N53" s="26" t="e">
        <f t="shared" si="13"/>
        <v>#N/A</v>
      </c>
      <c r="O53" s="27"/>
      <c r="P53" s="28"/>
      <c r="Q53" s="27"/>
      <c r="R53" s="29" t="str">
        <f t="shared" si="14"/>
        <v xml:space="preserve"> </v>
      </c>
      <c r="S53" s="29" t="str">
        <f t="shared" si="15"/>
        <v xml:space="preserve"> </v>
      </c>
      <c r="T53" s="29" t="str">
        <f t="shared" si="16"/>
        <v xml:space="preserve"> </v>
      </c>
      <c r="U53" s="29" t="str">
        <f t="shared" si="17"/>
        <v xml:space="preserve"> </v>
      </c>
      <c r="V53" s="29" t="str">
        <f t="shared" si="18"/>
        <v xml:space="preserve"> </v>
      </c>
      <c r="W53" s="29" t="str">
        <f t="shared" si="19"/>
        <v xml:space="preserve"> </v>
      </c>
      <c r="X53" s="29" t="str">
        <f t="shared" si="20"/>
        <v xml:space="preserve"> </v>
      </c>
      <c r="Y53" s="29" t="str">
        <f t="shared" si="21"/>
        <v xml:space="preserve"> </v>
      </c>
      <c r="Z53" s="29" t="str">
        <f t="shared" si="22"/>
        <v xml:space="preserve"> </v>
      </c>
      <c r="AA53" s="29" t="str">
        <f t="shared" si="23"/>
        <v xml:space="preserve"> </v>
      </c>
      <c r="AB53" s="30">
        <f t="shared" si="24"/>
        <v>0</v>
      </c>
    </row>
    <row r="54" spans="1:28">
      <c r="A54" s="21" t="str">
        <f>IF(B54="","",INDEX(Lists!$P$3:$P$12,MATCH(B54,Lists!$O$3:$O$12,0)) &amp; "." &amp; TEXT(COUNTIF($B$3:B54,"*"),"00"))</f>
        <v/>
      </c>
      <c r="B54" s="22"/>
      <c r="C54" s="22"/>
      <c r="D54" s="31"/>
      <c r="E54" s="22"/>
      <c r="F54" s="22"/>
      <c r="G54" s="24"/>
      <c r="H54" s="25"/>
      <c r="I54" s="25"/>
      <c r="J54" s="25"/>
      <c r="K54" s="26" t="e">
        <f>VLOOKUP(N54,Risk!$B$13:$C$38,2,FALSE)</f>
        <v>#N/A</v>
      </c>
      <c r="L54" s="26" t="e">
        <f>_xlfn.IFS(H54=Lists!$D$4,Lists!$F$4,H54=Lists!$D$5,Lists!$F$5,H54=Lists!$D$6,Lists!$F$6,H54=Lists!$D$7,Lists!$F$7,H54=Lists!$D$8,Lists!$F$8)</f>
        <v>#N/A</v>
      </c>
      <c r="M54" s="26" t="e">
        <f>_xlfn.IFS(I54=Lists!$E$4,Lists!$F$4,I54=Lists!$E$5,Lists!$F$5,I54=Lists!$E$6,Lists!$F$6,I54=Lists!$E$7,Lists!$F$7,I54=Lists!$E$8,Lists!$F$8)</f>
        <v>#N/A</v>
      </c>
      <c r="N54" s="26" t="e">
        <f t="shared" si="13"/>
        <v>#N/A</v>
      </c>
      <c r="O54" s="27"/>
      <c r="P54" s="28"/>
      <c r="Q54" s="27"/>
      <c r="R54" s="29" t="str">
        <f t="shared" si="14"/>
        <v xml:space="preserve"> </v>
      </c>
      <c r="S54" s="29" t="str">
        <f t="shared" si="15"/>
        <v xml:space="preserve"> </v>
      </c>
      <c r="T54" s="29" t="str">
        <f t="shared" si="16"/>
        <v xml:space="preserve"> </v>
      </c>
      <c r="U54" s="29" t="str">
        <f t="shared" si="17"/>
        <v xml:space="preserve"> </v>
      </c>
      <c r="V54" s="29" t="str">
        <f t="shared" si="18"/>
        <v xml:space="preserve"> </v>
      </c>
      <c r="W54" s="29" t="str">
        <f t="shared" si="19"/>
        <v xml:space="preserve"> </v>
      </c>
      <c r="X54" s="29" t="str">
        <f t="shared" si="20"/>
        <v xml:space="preserve"> </v>
      </c>
      <c r="Y54" s="29" t="str">
        <f t="shared" si="21"/>
        <v xml:space="preserve"> </v>
      </c>
      <c r="Z54" s="29" t="str">
        <f t="shared" si="22"/>
        <v xml:space="preserve"> </v>
      </c>
      <c r="AA54" s="29" t="str">
        <f t="shared" si="23"/>
        <v xml:space="preserve"> </v>
      </c>
      <c r="AB54" s="30">
        <f t="shared" si="24"/>
        <v>0</v>
      </c>
    </row>
    <row r="55" spans="1:28">
      <c r="A55" s="21" t="str">
        <f>IF(B55="","",INDEX(Lists!$P$3:$P$12,MATCH(B55,Lists!$O$3:$O$12,0)) &amp; "." &amp; TEXT(COUNTIF($B$3:B55,"*"),"00"))</f>
        <v/>
      </c>
      <c r="B55" s="22"/>
      <c r="C55" s="22"/>
      <c r="D55" s="31"/>
      <c r="E55" s="22"/>
      <c r="F55" s="22"/>
      <c r="G55" s="24"/>
      <c r="H55" s="25"/>
      <c r="I55" s="25"/>
      <c r="J55" s="25"/>
      <c r="K55" s="26" t="e">
        <f>VLOOKUP(N55,Risk!$B$13:$C$38,2,FALSE)</f>
        <v>#N/A</v>
      </c>
      <c r="L55" s="26" t="e">
        <f>_xlfn.IFS(H55=Lists!$D$4,Lists!$F$4,H55=Lists!$D$5,Lists!$F$5,H55=Lists!$D$6,Lists!$F$6,H55=Lists!$D$7,Lists!$F$7,H55=Lists!$D$8,Lists!$F$8)</f>
        <v>#N/A</v>
      </c>
      <c r="M55" s="26" t="e">
        <f>_xlfn.IFS(I55=Lists!$E$4,Lists!$F$4,I55=Lists!$E$5,Lists!$F$5,I55=Lists!$E$6,Lists!$F$6,I55=Lists!$E$7,Lists!$F$7,I55=Lists!$E$8,Lists!$F$8)</f>
        <v>#N/A</v>
      </c>
      <c r="N55" s="26" t="e">
        <f t="shared" si="13"/>
        <v>#N/A</v>
      </c>
      <c r="O55" s="27"/>
      <c r="P55" s="28"/>
      <c r="Q55" s="27"/>
      <c r="R55" s="29" t="str">
        <f t="shared" si="14"/>
        <v xml:space="preserve"> </v>
      </c>
      <c r="S55" s="29" t="str">
        <f t="shared" si="15"/>
        <v xml:space="preserve"> </v>
      </c>
      <c r="T55" s="29" t="str">
        <f t="shared" si="16"/>
        <v xml:space="preserve"> </v>
      </c>
      <c r="U55" s="29" t="str">
        <f t="shared" si="17"/>
        <v xml:space="preserve"> </v>
      </c>
      <c r="V55" s="29" t="str">
        <f t="shared" si="18"/>
        <v xml:space="preserve"> </v>
      </c>
      <c r="W55" s="29" t="str">
        <f t="shared" si="19"/>
        <v xml:space="preserve"> </v>
      </c>
      <c r="X55" s="29" t="str">
        <f t="shared" si="20"/>
        <v xml:space="preserve"> </v>
      </c>
      <c r="Y55" s="29" t="str">
        <f t="shared" si="21"/>
        <v xml:space="preserve"> </v>
      </c>
      <c r="Z55" s="29" t="str">
        <f t="shared" si="22"/>
        <v xml:space="preserve"> </v>
      </c>
      <c r="AA55" s="29" t="str">
        <f t="shared" si="23"/>
        <v xml:space="preserve"> </v>
      </c>
      <c r="AB55" s="30">
        <f t="shared" si="24"/>
        <v>0</v>
      </c>
    </row>
    <row r="56" spans="1:28">
      <c r="A56" s="21" t="str">
        <f>IF(B56="","",INDEX(Lists!$P$3:$P$12,MATCH(B56,Lists!$O$3:$O$12,0)) &amp; "." &amp; TEXT(COUNTIF($B$3:B56,"*"),"00"))</f>
        <v/>
      </c>
      <c r="B56" s="22"/>
      <c r="C56" s="22"/>
      <c r="D56" s="31"/>
      <c r="E56" s="22"/>
      <c r="F56" s="22"/>
      <c r="G56" s="24"/>
      <c r="H56" s="25"/>
      <c r="I56" s="25"/>
      <c r="J56" s="25"/>
      <c r="K56" s="26" t="e">
        <f>VLOOKUP(N56,Risk!$B$13:$C$38,2,FALSE)</f>
        <v>#N/A</v>
      </c>
      <c r="L56" s="26" t="e">
        <f>_xlfn.IFS(H56=Lists!$D$4,Lists!$F$4,H56=Lists!$D$5,Lists!$F$5,H56=Lists!$D$6,Lists!$F$6,H56=Lists!$D$7,Lists!$F$7,H56=Lists!$D$8,Lists!$F$8)</f>
        <v>#N/A</v>
      </c>
      <c r="M56" s="26" t="e">
        <f>_xlfn.IFS(I56=Lists!$E$4,Lists!$F$4,I56=Lists!$E$5,Lists!$F$5,I56=Lists!$E$6,Lists!$F$6,I56=Lists!$E$7,Lists!$F$7,I56=Lists!$E$8,Lists!$F$8)</f>
        <v>#N/A</v>
      </c>
      <c r="N56" s="26" t="e">
        <f t="shared" si="13"/>
        <v>#N/A</v>
      </c>
      <c r="O56" s="27"/>
      <c r="P56" s="28"/>
      <c r="Q56" s="27"/>
      <c r="R56" s="29" t="str">
        <f t="shared" si="14"/>
        <v xml:space="preserve"> </v>
      </c>
      <c r="S56" s="29" t="str">
        <f t="shared" si="15"/>
        <v xml:space="preserve"> </v>
      </c>
      <c r="T56" s="29" t="str">
        <f t="shared" si="16"/>
        <v xml:space="preserve"> </v>
      </c>
      <c r="U56" s="29" t="str">
        <f t="shared" si="17"/>
        <v xml:space="preserve"> </v>
      </c>
      <c r="V56" s="29" t="str">
        <f t="shared" si="18"/>
        <v xml:space="preserve"> </v>
      </c>
      <c r="W56" s="29" t="str">
        <f t="shared" si="19"/>
        <v xml:space="preserve"> </v>
      </c>
      <c r="X56" s="29" t="str">
        <f t="shared" si="20"/>
        <v xml:space="preserve"> </v>
      </c>
      <c r="Y56" s="29" t="str">
        <f t="shared" si="21"/>
        <v xml:space="preserve"> </v>
      </c>
      <c r="Z56" s="29" t="str">
        <f t="shared" si="22"/>
        <v xml:space="preserve"> </v>
      </c>
      <c r="AA56" s="29" t="str">
        <f t="shared" si="23"/>
        <v xml:space="preserve"> </v>
      </c>
      <c r="AB56" s="30">
        <f t="shared" si="24"/>
        <v>0</v>
      </c>
    </row>
    <row r="57" spans="1:28">
      <c r="A57" s="21" t="str">
        <f>IF(B57="","",INDEX(Lists!$P$3:$P$12,MATCH(B57,Lists!$O$3:$O$12,0)) &amp; "." &amp; TEXT(COUNTIF($B$3:B57,"*"),"00"))</f>
        <v/>
      </c>
      <c r="B57" s="22"/>
      <c r="C57" s="22"/>
      <c r="D57" s="31"/>
      <c r="E57" s="22"/>
      <c r="F57" s="22"/>
      <c r="G57" s="24"/>
      <c r="H57" s="25"/>
      <c r="I57" s="25"/>
      <c r="J57" s="25"/>
      <c r="K57" s="26" t="e">
        <f>VLOOKUP(N57,Risk!$B$13:$C$38,2,FALSE)</f>
        <v>#N/A</v>
      </c>
      <c r="L57" s="26" t="e">
        <f>_xlfn.IFS(H57=Lists!$D$4,Lists!$F$4,H57=Lists!$D$5,Lists!$F$5,H57=Lists!$D$6,Lists!$F$6,H57=Lists!$D$7,Lists!$F$7,H57=Lists!$D$8,Lists!$F$8)</f>
        <v>#N/A</v>
      </c>
      <c r="M57" s="26" t="e">
        <f>_xlfn.IFS(I57=Lists!$E$4,Lists!$F$4,I57=Lists!$E$5,Lists!$F$5,I57=Lists!$E$6,Lists!$F$6,I57=Lists!$E$7,Lists!$F$7,I57=Lists!$E$8,Lists!$F$8)</f>
        <v>#N/A</v>
      </c>
      <c r="N57" s="26" t="e">
        <f t="shared" si="13"/>
        <v>#N/A</v>
      </c>
      <c r="O57" s="27"/>
      <c r="P57" s="28"/>
      <c r="Q57" s="27"/>
      <c r="R57" s="29" t="str">
        <f t="shared" si="14"/>
        <v xml:space="preserve"> </v>
      </c>
      <c r="S57" s="29" t="str">
        <f t="shared" si="15"/>
        <v xml:space="preserve"> </v>
      </c>
      <c r="T57" s="29" t="str">
        <f t="shared" si="16"/>
        <v xml:space="preserve"> </v>
      </c>
      <c r="U57" s="29" t="str">
        <f t="shared" si="17"/>
        <v xml:space="preserve"> </v>
      </c>
      <c r="V57" s="29" t="str">
        <f t="shared" si="18"/>
        <v xml:space="preserve"> </v>
      </c>
      <c r="W57" s="29" t="str">
        <f t="shared" si="19"/>
        <v xml:space="preserve"> </v>
      </c>
      <c r="X57" s="29" t="str">
        <f t="shared" si="20"/>
        <v xml:space="preserve"> </v>
      </c>
      <c r="Y57" s="29" t="str">
        <f t="shared" si="21"/>
        <v xml:space="preserve"> </v>
      </c>
      <c r="Z57" s="29" t="str">
        <f t="shared" si="22"/>
        <v xml:space="preserve"> </v>
      </c>
      <c r="AA57" s="29" t="str">
        <f t="shared" si="23"/>
        <v xml:space="preserve"> </v>
      </c>
      <c r="AB57" s="30">
        <f t="shared" si="24"/>
        <v>0</v>
      </c>
    </row>
    <row r="58" spans="1:28">
      <c r="A58" s="21" t="str">
        <f>IF(B58="","",INDEX(Lists!$P$3:$P$12,MATCH(B58,Lists!$O$3:$O$12,0)) &amp; "." &amp; TEXT(COUNTIF($B$3:B58,"*"),"00"))</f>
        <v/>
      </c>
      <c r="B58" s="22"/>
      <c r="C58" s="22"/>
      <c r="D58" s="31"/>
      <c r="E58" s="22"/>
      <c r="F58" s="22"/>
      <c r="G58" s="24"/>
      <c r="H58" s="25"/>
      <c r="I58" s="25"/>
      <c r="J58" s="25"/>
      <c r="K58" s="26" t="e">
        <f>VLOOKUP(N58,Risk!$B$13:$C$38,2,FALSE)</f>
        <v>#N/A</v>
      </c>
      <c r="L58" s="26" t="e">
        <f>_xlfn.IFS(H58=Lists!$D$4,Lists!$F$4,H58=Lists!$D$5,Lists!$F$5,H58=Lists!$D$6,Lists!$F$6,H58=Lists!$D$7,Lists!$F$7,H58=Lists!$D$8,Lists!$F$8)</f>
        <v>#N/A</v>
      </c>
      <c r="M58" s="26" t="e">
        <f>_xlfn.IFS(I58=Lists!$E$4,Lists!$F$4,I58=Lists!$E$5,Lists!$F$5,I58=Lists!$E$6,Lists!$F$6,I58=Lists!$E$7,Lists!$F$7,I58=Lists!$E$8,Lists!$F$8)</f>
        <v>#N/A</v>
      </c>
      <c r="N58" s="26" t="e">
        <f t="shared" si="13"/>
        <v>#N/A</v>
      </c>
      <c r="O58" s="27"/>
      <c r="P58" s="28"/>
      <c r="Q58" s="27"/>
      <c r="R58" s="29" t="str">
        <f t="shared" si="14"/>
        <v xml:space="preserve"> </v>
      </c>
      <c r="S58" s="29" t="str">
        <f t="shared" si="15"/>
        <v xml:space="preserve"> </v>
      </c>
      <c r="T58" s="29" t="str">
        <f t="shared" si="16"/>
        <v xml:space="preserve"> </v>
      </c>
      <c r="U58" s="29" t="str">
        <f t="shared" si="17"/>
        <v xml:space="preserve"> </v>
      </c>
      <c r="V58" s="29" t="str">
        <f t="shared" si="18"/>
        <v xml:space="preserve"> </v>
      </c>
      <c r="W58" s="29" t="str">
        <f t="shared" si="19"/>
        <v xml:space="preserve"> </v>
      </c>
      <c r="X58" s="29" t="str">
        <f t="shared" si="20"/>
        <v xml:space="preserve"> </v>
      </c>
      <c r="Y58" s="29" t="str">
        <f t="shared" si="21"/>
        <v xml:space="preserve"> </v>
      </c>
      <c r="Z58" s="29" t="str">
        <f t="shared" si="22"/>
        <v xml:space="preserve"> </v>
      </c>
      <c r="AA58" s="29" t="str">
        <f t="shared" si="23"/>
        <v xml:space="preserve"> </v>
      </c>
      <c r="AB58" s="30">
        <f t="shared" si="24"/>
        <v>0</v>
      </c>
    </row>
    <row r="59" spans="1:28">
      <c r="A59" s="21" t="str">
        <f>IF(B59="","",INDEX(Lists!$P$3:$P$12,MATCH(B59,Lists!$O$3:$O$12,0)) &amp; "." &amp; TEXT(COUNTIF($B$3:B59,"*"),"00"))</f>
        <v/>
      </c>
      <c r="B59" s="22"/>
      <c r="C59" s="22"/>
      <c r="D59" s="31"/>
      <c r="E59" s="22"/>
      <c r="F59" s="22"/>
      <c r="G59" s="24"/>
      <c r="H59" s="25"/>
      <c r="I59" s="25"/>
      <c r="J59" s="25"/>
      <c r="K59" s="26" t="e">
        <f>VLOOKUP(N59,Risk!$B$13:$C$38,2,FALSE)</f>
        <v>#N/A</v>
      </c>
      <c r="L59" s="26" t="e">
        <f>_xlfn.IFS(H59=Lists!$D$4,Lists!$F$4,H59=Lists!$D$5,Lists!$F$5,H59=Lists!$D$6,Lists!$F$6,H59=Lists!$D$7,Lists!$F$7,H59=Lists!$D$8,Lists!$F$8)</f>
        <v>#N/A</v>
      </c>
      <c r="M59" s="26" t="e">
        <f>_xlfn.IFS(I59=Lists!$E$4,Lists!$F$4,I59=Lists!$E$5,Lists!$F$5,I59=Lists!$E$6,Lists!$F$6,I59=Lists!$E$7,Lists!$F$7,I59=Lists!$E$8,Lists!$F$8)</f>
        <v>#N/A</v>
      </c>
      <c r="N59" s="26" t="e">
        <f t="shared" si="13"/>
        <v>#N/A</v>
      </c>
      <c r="O59" s="27"/>
      <c r="P59" s="28"/>
      <c r="Q59" s="27"/>
      <c r="R59" s="29" t="str">
        <f t="shared" si="14"/>
        <v xml:space="preserve"> </v>
      </c>
      <c r="S59" s="29" t="str">
        <f t="shared" si="15"/>
        <v xml:space="preserve"> </v>
      </c>
      <c r="T59" s="29" t="str">
        <f t="shared" si="16"/>
        <v xml:space="preserve"> </v>
      </c>
      <c r="U59" s="29" t="str">
        <f t="shared" si="17"/>
        <v xml:space="preserve"> </v>
      </c>
      <c r="V59" s="29" t="str">
        <f t="shared" si="18"/>
        <v xml:space="preserve"> </v>
      </c>
      <c r="W59" s="29" t="str">
        <f t="shared" si="19"/>
        <v xml:space="preserve"> </v>
      </c>
      <c r="X59" s="29" t="str">
        <f t="shared" si="20"/>
        <v xml:space="preserve"> </v>
      </c>
      <c r="Y59" s="29" t="str">
        <f t="shared" si="21"/>
        <v xml:space="preserve"> </v>
      </c>
      <c r="Z59" s="29" t="str">
        <f t="shared" si="22"/>
        <v xml:space="preserve"> </v>
      </c>
      <c r="AA59" s="29" t="str">
        <f t="shared" si="23"/>
        <v xml:space="preserve"> </v>
      </c>
      <c r="AB59" s="30">
        <f t="shared" si="24"/>
        <v>0</v>
      </c>
    </row>
    <row r="60" spans="1:28">
      <c r="A60" s="21" t="str">
        <f>IF(B60="","",INDEX(Lists!$P$3:$P$12,MATCH(B60,Lists!$O$3:$O$12,0)) &amp; "." &amp; TEXT(COUNTIF($B$3:B60,"*"),"00"))</f>
        <v/>
      </c>
      <c r="B60" s="22"/>
      <c r="C60" s="22"/>
      <c r="D60" s="31"/>
      <c r="E60" s="22"/>
      <c r="F60" s="22"/>
      <c r="G60" s="24"/>
      <c r="H60" s="25"/>
      <c r="I60" s="25"/>
      <c r="J60" s="25"/>
      <c r="K60" s="26" t="e">
        <f>VLOOKUP(N60,Risk!$B$13:$C$38,2,FALSE)</f>
        <v>#N/A</v>
      </c>
      <c r="L60" s="26" t="e">
        <f>_xlfn.IFS(H60=Lists!$D$4,Lists!$F$4,H60=Lists!$D$5,Lists!$F$5,H60=Lists!$D$6,Lists!$F$6,H60=Lists!$D$7,Lists!$F$7,H60=Lists!$D$8,Lists!$F$8)</f>
        <v>#N/A</v>
      </c>
      <c r="M60" s="26" t="e">
        <f>_xlfn.IFS(I60=Lists!$E$4,Lists!$F$4,I60=Lists!$E$5,Lists!$F$5,I60=Lists!$E$6,Lists!$F$6,I60=Lists!$E$7,Lists!$F$7,I60=Lists!$E$8,Lists!$F$8)</f>
        <v>#N/A</v>
      </c>
      <c r="N60" s="26" t="e">
        <f t="shared" si="13"/>
        <v>#N/A</v>
      </c>
      <c r="O60" s="27"/>
      <c r="P60" s="28"/>
      <c r="Q60" s="27"/>
      <c r="R60" s="29" t="str">
        <f t="shared" si="14"/>
        <v xml:space="preserve"> </v>
      </c>
      <c r="S60" s="29" t="str">
        <f t="shared" si="15"/>
        <v xml:space="preserve"> </v>
      </c>
      <c r="T60" s="29" t="str">
        <f t="shared" si="16"/>
        <v xml:space="preserve"> </v>
      </c>
      <c r="U60" s="29" t="str">
        <f t="shared" si="17"/>
        <v xml:space="preserve"> </v>
      </c>
      <c r="V60" s="29" t="str">
        <f t="shared" si="18"/>
        <v xml:space="preserve"> </v>
      </c>
      <c r="W60" s="29" t="str">
        <f t="shared" si="19"/>
        <v xml:space="preserve"> </v>
      </c>
      <c r="X60" s="29" t="str">
        <f t="shared" si="20"/>
        <v xml:space="preserve"> </v>
      </c>
      <c r="Y60" s="29" t="str">
        <f t="shared" si="21"/>
        <v xml:space="preserve"> </v>
      </c>
      <c r="Z60" s="29" t="str">
        <f t="shared" si="22"/>
        <v xml:space="preserve"> </v>
      </c>
      <c r="AA60" s="29" t="str">
        <f t="shared" si="23"/>
        <v xml:space="preserve"> </v>
      </c>
      <c r="AB60" s="30">
        <f t="shared" si="24"/>
        <v>0</v>
      </c>
    </row>
    <row r="61" spans="1:28">
      <c r="A61" s="21" t="str">
        <f>IF(B61="","",INDEX(Lists!$P$3:$P$12,MATCH(B61,Lists!$O$3:$O$12,0)) &amp; "." &amp; TEXT(COUNTIF($B$3:B61,"*"),"00"))</f>
        <v/>
      </c>
      <c r="B61" s="22"/>
      <c r="C61" s="22"/>
      <c r="D61" s="31"/>
      <c r="E61" s="22"/>
      <c r="F61" s="22"/>
      <c r="G61" s="24"/>
      <c r="H61" s="25"/>
      <c r="I61" s="25"/>
      <c r="J61" s="25"/>
      <c r="K61" s="26" t="e">
        <f>VLOOKUP(N61,Risk!$B$13:$C$38,2,FALSE)</f>
        <v>#N/A</v>
      </c>
      <c r="L61" s="26" t="e">
        <f>_xlfn.IFS(H61=Lists!$D$4,Lists!$F$4,H61=Lists!$D$5,Lists!$F$5,H61=Lists!$D$6,Lists!$F$6,H61=Lists!$D$7,Lists!$F$7,H61=Lists!$D$8,Lists!$F$8)</f>
        <v>#N/A</v>
      </c>
      <c r="M61" s="26" t="e">
        <f>_xlfn.IFS(I61=Lists!$E$4,Lists!$F$4,I61=Lists!$E$5,Lists!$F$5,I61=Lists!$E$6,Lists!$F$6,I61=Lists!$E$7,Lists!$F$7,I61=Lists!$E$8,Lists!$F$8)</f>
        <v>#N/A</v>
      </c>
      <c r="N61" s="26" t="e">
        <f t="shared" si="13"/>
        <v>#N/A</v>
      </c>
      <c r="O61" s="27"/>
      <c r="P61" s="28"/>
      <c r="Q61" s="27"/>
      <c r="R61" s="29" t="str">
        <f t="shared" si="14"/>
        <v xml:space="preserve"> </v>
      </c>
      <c r="S61" s="29" t="str">
        <f t="shared" si="15"/>
        <v xml:space="preserve"> </v>
      </c>
      <c r="T61" s="29" t="str">
        <f t="shared" si="16"/>
        <v xml:space="preserve"> </v>
      </c>
      <c r="U61" s="29" t="str">
        <f t="shared" si="17"/>
        <v xml:space="preserve"> </v>
      </c>
      <c r="V61" s="29" t="str">
        <f t="shared" si="18"/>
        <v xml:space="preserve"> </v>
      </c>
      <c r="W61" s="29" t="str">
        <f t="shared" si="19"/>
        <v xml:space="preserve"> </v>
      </c>
      <c r="X61" s="29" t="str">
        <f t="shared" si="20"/>
        <v xml:space="preserve"> </v>
      </c>
      <c r="Y61" s="29" t="str">
        <f t="shared" si="21"/>
        <v xml:space="preserve"> </v>
      </c>
      <c r="Z61" s="29" t="str">
        <f t="shared" si="22"/>
        <v xml:space="preserve"> </v>
      </c>
      <c r="AA61" s="29" t="str">
        <f t="shared" si="23"/>
        <v xml:space="preserve"> </v>
      </c>
      <c r="AB61" s="30">
        <f t="shared" si="24"/>
        <v>0</v>
      </c>
    </row>
    <row r="62" spans="1:28">
      <c r="A62" s="21" t="str">
        <f>IF(B62="","",INDEX(Lists!$P$3:$P$12,MATCH(B62,Lists!$O$3:$O$12,0)) &amp; "." &amp; TEXT(COUNTIF($B$3:B62,"*"),"00"))</f>
        <v/>
      </c>
      <c r="B62" s="22"/>
      <c r="C62" s="22"/>
      <c r="D62" s="31"/>
      <c r="E62" s="22"/>
      <c r="F62" s="22"/>
      <c r="G62" s="24"/>
      <c r="H62" s="25"/>
      <c r="I62" s="25"/>
      <c r="J62" s="25"/>
      <c r="K62" s="26" t="e">
        <f>VLOOKUP(N62,Risk!$B$13:$C$38,2,FALSE)</f>
        <v>#N/A</v>
      </c>
      <c r="L62" s="26" t="e">
        <f>_xlfn.IFS(H62=Lists!$D$4,Lists!$F$4,H62=Lists!$D$5,Lists!$F$5,H62=Lists!$D$6,Lists!$F$6,H62=Lists!$D$7,Lists!$F$7,H62=Lists!$D$8,Lists!$F$8)</f>
        <v>#N/A</v>
      </c>
      <c r="M62" s="26" t="e">
        <f>_xlfn.IFS(I62=Lists!$E$4,Lists!$F$4,I62=Lists!$E$5,Lists!$F$5,I62=Lists!$E$6,Lists!$F$6,I62=Lists!$E$7,Lists!$F$7,I62=Lists!$E$8,Lists!$F$8)</f>
        <v>#N/A</v>
      </c>
      <c r="N62" s="26" t="e">
        <f t="shared" si="13"/>
        <v>#N/A</v>
      </c>
      <c r="O62" s="27"/>
      <c r="P62" s="28"/>
      <c r="Q62" s="27"/>
      <c r="R62" s="29" t="str">
        <f t="shared" si="14"/>
        <v xml:space="preserve"> </v>
      </c>
      <c r="S62" s="29" t="str">
        <f t="shared" si="15"/>
        <v xml:space="preserve"> </v>
      </c>
      <c r="T62" s="29" t="str">
        <f t="shared" si="16"/>
        <v xml:space="preserve"> </v>
      </c>
      <c r="U62" s="29" t="str">
        <f t="shared" si="17"/>
        <v xml:space="preserve"> </v>
      </c>
      <c r="V62" s="29" t="str">
        <f t="shared" si="18"/>
        <v xml:space="preserve"> </v>
      </c>
      <c r="W62" s="29" t="str">
        <f t="shared" si="19"/>
        <v xml:space="preserve"> </v>
      </c>
      <c r="X62" s="29" t="str">
        <f t="shared" si="20"/>
        <v xml:space="preserve"> </v>
      </c>
      <c r="Y62" s="29" t="str">
        <f t="shared" si="21"/>
        <v xml:space="preserve"> </v>
      </c>
      <c r="Z62" s="29" t="str">
        <f t="shared" si="22"/>
        <v xml:space="preserve"> </v>
      </c>
      <c r="AA62" s="29" t="str">
        <f t="shared" si="23"/>
        <v xml:space="preserve"> </v>
      </c>
      <c r="AB62" s="30">
        <f t="shared" si="24"/>
        <v>0</v>
      </c>
    </row>
    <row r="63" spans="1:28">
      <c r="A63" s="21" t="str">
        <f>IF(B63="","",INDEX(Lists!$P$3:$P$12,MATCH(B63,Lists!$O$3:$O$12,0)) &amp; "." &amp; TEXT(COUNTIF($B$3:B63,"*"),"00"))</f>
        <v/>
      </c>
      <c r="B63" s="22"/>
      <c r="C63" s="22"/>
      <c r="D63" s="31"/>
      <c r="E63" s="22"/>
      <c r="F63" s="22"/>
      <c r="G63" s="24"/>
      <c r="H63" s="25"/>
      <c r="I63" s="25"/>
      <c r="J63" s="25"/>
      <c r="K63" s="26" t="e">
        <f>VLOOKUP(N63,Risk!$B$13:$C$38,2,FALSE)</f>
        <v>#N/A</v>
      </c>
      <c r="L63" s="26" t="e">
        <f>_xlfn.IFS(H63=Lists!$D$4,Lists!$F$4,H63=Lists!$D$5,Lists!$F$5,H63=Lists!$D$6,Lists!$F$6,H63=Lists!$D$7,Lists!$F$7,H63=Lists!$D$8,Lists!$F$8)</f>
        <v>#N/A</v>
      </c>
      <c r="M63" s="26" t="e">
        <f>_xlfn.IFS(I63=Lists!$E$4,Lists!$F$4,I63=Lists!$E$5,Lists!$F$5,I63=Lists!$E$6,Lists!$F$6,I63=Lists!$E$7,Lists!$F$7,I63=Lists!$E$8,Lists!$F$8)</f>
        <v>#N/A</v>
      </c>
      <c r="N63" s="26" t="e">
        <f t="shared" si="13"/>
        <v>#N/A</v>
      </c>
      <c r="O63" s="27"/>
      <c r="P63" s="28"/>
      <c r="Q63" s="27"/>
      <c r="R63" s="29" t="str">
        <f t="shared" si="14"/>
        <v xml:space="preserve"> </v>
      </c>
      <c r="S63" s="29" t="str">
        <f t="shared" si="15"/>
        <v xml:space="preserve"> </v>
      </c>
      <c r="T63" s="29" t="str">
        <f t="shared" si="16"/>
        <v xml:space="preserve"> </v>
      </c>
      <c r="U63" s="29" t="str">
        <f t="shared" si="17"/>
        <v xml:space="preserve"> </v>
      </c>
      <c r="V63" s="29" t="str">
        <f t="shared" si="18"/>
        <v xml:space="preserve"> </v>
      </c>
      <c r="W63" s="29" t="str">
        <f t="shared" si="19"/>
        <v xml:space="preserve"> </v>
      </c>
      <c r="X63" s="29" t="str">
        <f t="shared" si="20"/>
        <v xml:space="preserve"> </v>
      </c>
      <c r="Y63" s="29" t="str">
        <f t="shared" si="21"/>
        <v xml:space="preserve"> </v>
      </c>
      <c r="Z63" s="29" t="str">
        <f t="shared" si="22"/>
        <v xml:space="preserve"> </v>
      </c>
      <c r="AA63" s="29" t="str">
        <f t="shared" si="23"/>
        <v xml:space="preserve"> </v>
      </c>
      <c r="AB63" s="30">
        <f t="shared" si="24"/>
        <v>0</v>
      </c>
    </row>
    <row r="64" spans="1:28">
      <c r="A64" s="21" t="str">
        <f>IF(B64="","",INDEX(Lists!$P$3:$P$12,MATCH(B64,Lists!$O$3:$O$12,0)) &amp; "." &amp; TEXT(COUNTIF($B$3:B64,"*"),"00"))</f>
        <v/>
      </c>
      <c r="B64" s="22"/>
      <c r="C64" s="22"/>
      <c r="D64" s="31"/>
      <c r="E64" s="22"/>
      <c r="F64" s="22"/>
      <c r="G64" s="24"/>
      <c r="H64" s="25"/>
      <c r="I64" s="25"/>
      <c r="J64" s="25"/>
      <c r="K64" s="26" t="e">
        <f>VLOOKUP(N64,Risk!$B$13:$C$38,2,FALSE)</f>
        <v>#N/A</v>
      </c>
      <c r="L64" s="26" t="e">
        <f>_xlfn.IFS(H64=Lists!$D$4,Lists!$F$4,H64=Lists!$D$5,Lists!$F$5,H64=Lists!$D$6,Lists!$F$6,H64=Lists!$D$7,Lists!$F$7,H64=Lists!$D$8,Lists!$F$8)</f>
        <v>#N/A</v>
      </c>
      <c r="M64" s="26" t="e">
        <f>_xlfn.IFS(I64=Lists!$E$4,Lists!$F$4,I64=Lists!$E$5,Lists!$F$5,I64=Lists!$E$6,Lists!$F$6,I64=Lists!$E$7,Lists!$F$7,I64=Lists!$E$8,Lists!$F$8)</f>
        <v>#N/A</v>
      </c>
      <c r="N64" s="26" t="e">
        <f t="shared" si="13"/>
        <v>#N/A</v>
      </c>
      <c r="O64" s="27"/>
      <c r="P64" s="28"/>
      <c r="Q64" s="27"/>
      <c r="R64" s="29" t="str">
        <f t="shared" si="14"/>
        <v xml:space="preserve"> </v>
      </c>
      <c r="S64" s="29" t="str">
        <f t="shared" si="15"/>
        <v xml:space="preserve"> </v>
      </c>
      <c r="T64" s="29" t="str">
        <f t="shared" si="16"/>
        <v xml:space="preserve"> </v>
      </c>
      <c r="U64" s="29" t="str">
        <f t="shared" si="17"/>
        <v xml:space="preserve"> </v>
      </c>
      <c r="V64" s="29" t="str">
        <f t="shared" si="18"/>
        <v xml:space="preserve"> </v>
      </c>
      <c r="W64" s="29" t="str">
        <f t="shared" si="19"/>
        <v xml:space="preserve"> </v>
      </c>
      <c r="X64" s="29" t="str">
        <f t="shared" si="20"/>
        <v xml:space="preserve"> </v>
      </c>
      <c r="Y64" s="29" t="str">
        <f t="shared" si="21"/>
        <v xml:space="preserve"> </v>
      </c>
      <c r="Z64" s="29" t="str">
        <f t="shared" si="22"/>
        <v xml:space="preserve"> </v>
      </c>
      <c r="AA64" s="29" t="str">
        <f t="shared" si="23"/>
        <v xml:space="preserve"> </v>
      </c>
      <c r="AB64" s="30">
        <f t="shared" si="24"/>
        <v>0</v>
      </c>
    </row>
    <row r="65" spans="1:28">
      <c r="A65" s="21" t="str">
        <f>IF(B65="","",INDEX(Lists!$P$3:$P$12,MATCH(B65,Lists!$O$3:$O$12,0)) &amp; "." &amp; TEXT(COUNTIF($B$3:B65,"*"),"00"))</f>
        <v/>
      </c>
      <c r="B65" s="22"/>
      <c r="C65" s="22"/>
      <c r="D65" s="31"/>
      <c r="E65" s="22"/>
      <c r="F65" s="22"/>
      <c r="G65" s="24"/>
      <c r="H65" s="25"/>
      <c r="I65" s="25"/>
      <c r="J65" s="25"/>
      <c r="K65" s="26" t="e">
        <f>VLOOKUP(N65,Risk!$B$13:$C$38,2,FALSE)</f>
        <v>#N/A</v>
      </c>
      <c r="L65" s="26" t="e">
        <f>_xlfn.IFS(H65=Lists!$D$4,Lists!$F$4,H65=Lists!$D$5,Lists!$F$5,H65=Lists!$D$6,Lists!$F$6,H65=Lists!$D$7,Lists!$F$7,H65=Lists!$D$8,Lists!$F$8)</f>
        <v>#N/A</v>
      </c>
      <c r="M65" s="26" t="e">
        <f>_xlfn.IFS(I65=Lists!$E$4,Lists!$F$4,I65=Lists!$E$5,Lists!$F$5,I65=Lists!$E$6,Lists!$F$6,I65=Lists!$E$7,Lists!$F$7,I65=Lists!$E$8,Lists!$F$8)</f>
        <v>#N/A</v>
      </c>
      <c r="N65" s="26" t="e">
        <f t="shared" si="13"/>
        <v>#N/A</v>
      </c>
      <c r="O65" s="27"/>
      <c r="P65" s="28"/>
      <c r="Q65" s="27"/>
      <c r="R65" s="29" t="str">
        <f t="shared" si="14"/>
        <v xml:space="preserve"> </v>
      </c>
      <c r="S65" s="29" t="str">
        <f t="shared" si="15"/>
        <v xml:space="preserve"> </v>
      </c>
      <c r="T65" s="29" t="str">
        <f t="shared" si="16"/>
        <v xml:space="preserve"> </v>
      </c>
      <c r="U65" s="29" t="str">
        <f t="shared" si="17"/>
        <v xml:space="preserve"> </v>
      </c>
      <c r="V65" s="29" t="str">
        <f t="shared" si="18"/>
        <v xml:space="preserve"> </v>
      </c>
      <c r="W65" s="29" t="str">
        <f t="shared" si="19"/>
        <v xml:space="preserve"> </v>
      </c>
      <c r="X65" s="29" t="str">
        <f t="shared" si="20"/>
        <v xml:space="preserve"> </v>
      </c>
      <c r="Y65" s="29" t="str">
        <f t="shared" si="21"/>
        <v xml:space="preserve"> </v>
      </c>
      <c r="Z65" s="29" t="str">
        <f t="shared" si="22"/>
        <v xml:space="preserve"> </v>
      </c>
      <c r="AA65" s="29" t="str">
        <f t="shared" si="23"/>
        <v xml:space="preserve"> </v>
      </c>
      <c r="AB65" s="30">
        <f t="shared" si="24"/>
        <v>0</v>
      </c>
    </row>
    <row r="66" spans="1:28">
      <c r="A66" s="21" t="str">
        <f>IF(B66="","",INDEX(Lists!$P$3:$P$12,MATCH(B66,Lists!$O$3:$O$12,0)) &amp; "." &amp; TEXT(COUNTIF($B$3:B66,"*"),"00"))</f>
        <v/>
      </c>
      <c r="B66" s="22"/>
      <c r="C66" s="22"/>
      <c r="D66" s="31"/>
      <c r="E66" s="22"/>
      <c r="F66" s="22"/>
      <c r="G66" s="24"/>
      <c r="H66" s="25"/>
      <c r="I66" s="25"/>
      <c r="J66" s="25"/>
      <c r="K66" s="26" t="e">
        <f>VLOOKUP(N66,Risk!$B$13:$C$38,2,FALSE)</f>
        <v>#N/A</v>
      </c>
      <c r="L66" s="26" t="e">
        <f>_xlfn.IFS(H66=Lists!$D$4,Lists!$F$4,H66=Lists!$D$5,Lists!$F$5,H66=Lists!$D$6,Lists!$F$6,H66=Lists!$D$7,Lists!$F$7,H66=Lists!$D$8,Lists!$F$8)</f>
        <v>#N/A</v>
      </c>
      <c r="M66" s="26" t="e">
        <f>_xlfn.IFS(I66=Lists!$E$4,Lists!$F$4,I66=Lists!$E$5,Lists!$F$5,I66=Lists!$E$6,Lists!$F$6,I66=Lists!$E$7,Lists!$F$7,I66=Lists!$E$8,Lists!$F$8)</f>
        <v>#N/A</v>
      </c>
      <c r="N66" s="26" t="e">
        <f t="shared" si="13"/>
        <v>#N/A</v>
      </c>
      <c r="O66" s="27"/>
      <c r="P66" s="28"/>
      <c r="Q66" s="27"/>
      <c r="R66" s="29" t="str">
        <f t="shared" si="14"/>
        <v xml:space="preserve"> </v>
      </c>
      <c r="S66" s="29" t="str">
        <f t="shared" si="15"/>
        <v xml:space="preserve"> </v>
      </c>
      <c r="T66" s="29" t="str">
        <f t="shared" si="16"/>
        <v xml:space="preserve"> </v>
      </c>
      <c r="U66" s="29" t="str">
        <f t="shared" si="17"/>
        <v xml:space="preserve"> </v>
      </c>
      <c r="V66" s="29" t="str">
        <f t="shared" si="18"/>
        <v xml:space="preserve"> </v>
      </c>
      <c r="W66" s="29" t="str">
        <f t="shared" si="19"/>
        <v xml:space="preserve"> </v>
      </c>
      <c r="X66" s="29" t="str">
        <f t="shared" si="20"/>
        <v xml:space="preserve"> </v>
      </c>
      <c r="Y66" s="29" t="str">
        <f t="shared" si="21"/>
        <v xml:space="preserve"> </v>
      </c>
      <c r="Z66" s="29" t="str">
        <f t="shared" si="22"/>
        <v xml:space="preserve"> </v>
      </c>
      <c r="AA66" s="29" t="str">
        <f t="shared" si="23"/>
        <v xml:space="preserve"> </v>
      </c>
      <c r="AB66" s="30">
        <f t="shared" si="24"/>
        <v>0</v>
      </c>
    </row>
    <row r="67" spans="1:28">
      <c r="A67" s="21" t="str">
        <f>IF(B67="","",INDEX(Lists!$P$3:$P$12,MATCH(B67,Lists!$O$3:$O$12,0)) &amp; "." &amp; TEXT(COUNTIF($B$3:B67,"*"),"00"))</f>
        <v/>
      </c>
      <c r="B67" s="22"/>
      <c r="C67" s="22"/>
      <c r="D67" s="31"/>
      <c r="E67" s="22"/>
      <c r="F67" s="22"/>
      <c r="G67" s="24"/>
      <c r="H67" s="25"/>
      <c r="I67" s="25"/>
      <c r="J67" s="25"/>
      <c r="K67" s="26" t="e">
        <f>VLOOKUP(N67,Risk!$B$13:$C$38,2,FALSE)</f>
        <v>#N/A</v>
      </c>
      <c r="L67" s="26" t="e">
        <f>_xlfn.IFS(H67=Lists!$D$4,Lists!$F$4,H67=Lists!$D$5,Lists!$F$5,H67=Lists!$D$6,Lists!$F$6,H67=Lists!$D$7,Lists!$F$7,H67=Lists!$D$8,Lists!$F$8)</f>
        <v>#N/A</v>
      </c>
      <c r="M67" s="26" t="e">
        <f>_xlfn.IFS(I67=Lists!$E$4,Lists!$F$4,I67=Lists!$E$5,Lists!$F$5,I67=Lists!$E$6,Lists!$F$6,I67=Lists!$E$7,Lists!$F$7,I67=Lists!$E$8,Lists!$F$8)</f>
        <v>#N/A</v>
      </c>
      <c r="N67" s="26" t="e">
        <f t="shared" ref="N67:N70" si="25">SUM(L67*M67)</f>
        <v>#N/A</v>
      </c>
      <c r="O67" s="27"/>
      <c r="P67" s="28"/>
      <c r="Q67" s="27"/>
      <c r="R67" s="29" t="str">
        <f t="shared" ref="R67:R70" si="26">_xlfn.IFS($R$2-O67&lt;0," ",$R$2=O67,P67,Q67=0," ",MOD(($R$2-O67),Q67)=0,P67,MOD(($R$2-O67),Q67)&lt;&gt;0," ")</f>
        <v xml:space="preserve"> </v>
      </c>
      <c r="S67" s="29" t="str">
        <f t="shared" si="15"/>
        <v xml:space="preserve"> </v>
      </c>
      <c r="T67" s="29" t="str">
        <f t="shared" si="16"/>
        <v xml:space="preserve"> </v>
      </c>
      <c r="U67" s="29" t="str">
        <f t="shared" si="17"/>
        <v xml:space="preserve"> </v>
      </c>
      <c r="V67" s="29" t="str">
        <f t="shared" si="18"/>
        <v xml:space="preserve"> </v>
      </c>
      <c r="W67" s="29" t="str">
        <f t="shared" si="19"/>
        <v xml:space="preserve"> </v>
      </c>
      <c r="X67" s="29" t="str">
        <f t="shared" si="20"/>
        <v xml:space="preserve"> </v>
      </c>
      <c r="Y67" s="29" t="str">
        <f t="shared" si="21"/>
        <v xml:space="preserve"> </v>
      </c>
      <c r="Z67" s="29" t="str">
        <f t="shared" si="22"/>
        <v xml:space="preserve"> </v>
      </c>
      <c r="AA67" s="29" t="str">
        <f t="shared" si="23"/>
        <v xml:space="preserve"> </v>
      </c>
      <c r="AB67" s="30">
        <f t="shared" ref="AB67:AB70" si="27">SUM(R67:AA67)</f>
        <v>0</v>
      </c>
    </row>
    <row r="68" spans="1:28">
      <c r="A68" s="21" t="str">
        <f>IF(B68="","",INDEX(Lists!$P$3:$P$12,MATCH(B68,Lists!$O$3:$O$12,0)) &amp; "." &amp; TEXT(COUNTIF($B$3:B68,"*"),"00"))</f>
        <v/>
      </c>
      <c r="B68" s="22"/>
      <c r="C68" s="22"/>
      <c r="D68" s="31"/>
      <c r="E68" s="22"/>
      <c r="F68" s="22"/>
      <c r="G68" s="24"/>
      <c r="H68" s="25"/>
      <c r="I68" s="25"/>
      <c r="J68" s="25"/>
      <c r="K68" s="26" t="e">
        <f>VLOOKUP(N68,Risk!$B$13:$C$38,2,FALSE)</f>
        <v>#N/A</v>
      </c>
      <c r="L68" s="26" t="e">
        <f>_xlfn.IFS(H68=Lists!$D$4,Lists!$F$4,H68=Lists!$D$5,Lists!$F$5,H68=Lists!$D$6,Lists!$F$6,H68=Lists!$D$7,Lists!$F$7,H68=Lists!$D$8,Lists!$F$8)</f>
        <v>#N/A</v>
      </c>
      <c r="M68" s="26" t="e">
        <f>_xlfn.IFS(I68=Lists!$E$4,Lists!$F$4,I68=Lists!$E$5,Lists!$F$5,I68=Lists!$E$6,Lists!$F$6,I68=Lists!$E$7,Lists!$F$7,I68=Lists!$E$8,Lists!$F$8)</f>
        <v>#N/A</v>
      </c>
      <c r="N68" s="26" t="e">
        <f t="shared" si="25"/>
        <v>#N/A</v>
      </c>
      <c r="O68" s="27"/>
      <c r="P68" s="28"/>
      <c r="Q68" s="27"/>
      <c r="R68" s="29" t="str">
        <f t="shared" si="26"/>
        <v xml:space="preserve"> </v>
      </c>
      <c r="S68" s="29" t="str">
        <f t="shared" si="15"/>
        <v xml:space="preserve"> </v>
      </c>
      <c r="T68" s="29" t="str">
        <f t="shared" si="16"/>
        <v xml:space="preserve"> </v>
      </c>
      <c r="U68" s="29" t="str">
        <f t="shared" si="17"/>
        <v xml:space="preserve"> </v>
      </c>
      <c r="V68" s="29" t="str">
        <f t="shared" si="18"/>
        <v xml:space="preserve"> </v>
      </c>
      <c r="W68" s="29" t="str">
        <f t="shared" si="19"/>
        <v xml:space="preserve"> </v>
      </c>
      <c r="X68" s="29" t="str">
        <f t="shared" si="20"/>
        <v xml:space="preserve"> </v>
      </c>
      <c r="Y68" s="29" t="str">
        <f t="shared" si="21"/>
        <v xml:space="preserve"> </v>
      </c>
      <c r="Z68" s="29" t="str">
        <f t="shared" si="22"/>
        <v xml:space="preserve"> </v>
      </c>
      <c r="AA68" s="29" t="str">
        <f t="shared" si="23"/>
        <v xml:space="preserve"> </v>
      </c>
      <c r="AB68" s="30">
        <f t="shared" si="27"/>
        <v>0</v>
      </c>
    </row>
    <row r="69" spans="1:28">
      <c r="A69" s="21" t="str">
        <f>IF(B69="","",INDEX(Lists!$P$3:$P$12,MATCH(B69,Lists!$O$3:$O$12,0)) &amp; "." &amp; TEXT(COUNTIF($B$3:B69,"*"),"00"))</f>
        <v/>
      </c>
      <c r="B69" s="22"/>
      <c r="C69" s="22"/>
      <c r="D69" s="31"/>
      <c r="E69" s="22"/>
      <c r="F69" s="22"/>
      <c r="G69" s="24"/>
      <c r="H69" s="25"/>
      <c r="I69" s="25"/>
      <c r="J69" s="25"/>
      <c r="K69" s="26" t="e">
        <f>VLOOKUP(N69,Risk!$B$13:$C$38,2,FALSE)</f>
        <v>#N/A</v>
      </c>
      <c r="L69" s="26" t="e">
        <f>_xlfn.IFS(H69=Lists!$D$4,Lists!$F$4,H69=Lists!$D$5,Lists!$F$5,H69=Lists!$D$6,Lists!$F$6,H69=Lists!$D$7,Lists!$F$7,H69=Lists!$D$8,Lists!$F$8)</f>
        <v>#N/A</v>
      </c>
      <c r="M69" s="26" t="e">
        <f>_xlfn.IFS(I69=Lists!$E$4,Lists!$F$4,I69=Lists!$E$5,Lists!$F$5,I69=Lists!$E$6,Lists!$F$6,I69=Lists!$E$7,Lists!$F$7,I69=Lists!$E$8,Lists!$F$8)</f>
        <v>#N/A</v>
      </c>
      <c r="N69" s="26" t="e">
        <f t="shared" si="25"/>
        <v>#N/A</v>
      </c>
      <c r="O69" s="27"/>
      <c r="P69" s="28"/>
      <c r="Q69" s="27"/>
      <c r="R69" s="29" t="str">
        <f t="shared" si="26"/>
        <v xml:space="preserve"> </v>
      </c>
      <c r="S69" s="29" t="str">
        <f t="shared" si="15"/>
        <v xml:space="preserve"> </v>
      </c>
      <c r="T69" s="29" t="str">
        <f t="shared" si="16"/>
        <v xml:space="preserve"> </v>
      </c>
      <c r="U69" s="29" t="str">
        <f t="shared" si="17"/>
        <v xml:space="preserve"> </v>
      </c>
      <c r="V69" s="29" t="str">
        <f t="shared" si="18"/>
        <v xml:space="preserve"> </v>
      </c>
      <c r="W69" s="29" t="str">
        <f t="shared" si="19"/>
        <v xml:space="preserve"> </v>
      </c>
      <c r="X69" s="29" t="str">
        <f t="shared" si="20"/>
        <v xml:space="preserve"> </v>
      </c>
      <c r="Y69" s="29" t="str">
        <f t="shared" si="21"/>
        <v xml:space="preserve"> </v>
      </c>
      <c r="Z69" s="29" t="str">
        <f t="shared" si="22"/>
        <v xml:space="preserve"> </v>
      </c>
      <c r="AA69" s="29" t="str">
        <f t="shared" si="23"/>
        <v xml:space="preserve"> </v>
      </c>
      <c r="AB69" s="30">
        <f t="shared" si="27"/>
        <v>0</v>
      </c>
    </row>
    <row r="70" spans="1:28">
      <c r="A70" s="21" t="str">
        <f>IF(B70="","",INDEX(Lists!$P$3:$P$12,MATCH(B70,Lists!$O$3:$O$12,0)) &amp; "." &amp; TEXT(COUNTIF($B$3:B70,"*"),"00"))</f>
        <v/>
      </c>
      <c r="B70" s="22"/>
      <c r="C70" s="22"/>
      <c r="D70" s="31"/>
      <c r="E70" s="22"/>
      <c r="F70" s="22"/>
      <c r="G70" s="24"/>
      <c r="H70" s="25"/>
      <c r="I70" s="25"/>
      <c r="J70" s="25"/>
      <c r="K70" s="26" t="e">
        <f>VLOOKUP(N70,Risk!$B$13:$C$38,2,FALSE)</f>
        <v>#N/A</v>
      </c>
      <c r="L70" s="26" t="e">
        <f>_xlfn.IFS(H70=Lists!$D$4,Lists!$F$4,H70=Lists!$D$5,Lists!$F$5,H70=Lists!$D$6,Lists!$F$6,H70=Lists!$D$7,Lists!$F$7,H70=Lists!$D$8,Lists!$F$8)</f>
        <v>#N/A</v>
      </c>
      <c r="M70" s="26" t="e">
        <f>_xlfn.IFS(I70=Lists!$E$4,Lists!$F$4,I70=Lists!$E$5,Lists!$F$5,I70=Lists!$E$6,Lists!$F$6,I70=Lists!$E$7,Lists!$F$7,I70=Lists!$E$8,Lists!$F$8)</f>
        <v>#N/A</v>
      </c>
      <c r="N70" s="26" t="e">
        <f t="shared" si="25"/>
        <v>#N/A</v>
      </c>
      <c r="O70" s="27"/>
      <c r="P70" s="28"/>
      <c r="Q70" s="27"/>
      <c r="R70" s="29" t="str">
        <f t="shared" si="26"/>
        <v xml:space="preserve"> </v>
      </c>
      <c r="S70" s="29" t="str">
        <f t="shared" si="15"/>
        <v xml:space="preserve"> </v>
      </c>
      <c r="T70" s="29" t="str">
        <f t="shared" si="16"/>
        <v xml:space="preserve"> </v>
      </c>
      <c r="U70" s="29" t="str">
        <f t="shared" si="17"/>
        <v xml:space="preserve"> </v>
      </c>
      <c r="V70" s="29" t="str">
        <f t="shared" si="18"/>
        <v xml:space="preserve"> </v>
      </c>
      <c r="W70" s="29" t="str">
        <f t="shared" si="19"/>
        <v xml:space="preserve"> </v>
      </c>
      <c r="X70" s="29" t="str">
        <f t="shared" si="20"/>
        <v xml:space="preserve"> </v>
      </c>
      <c r="Y70" s="29" t="str">
        <f t="shared" si="21"/>
        <v xml:space="preserve"> </v>
      </c>
      <c r="Z70" s="29" t="str">
        <f t="shared" si="22"/>
        <v xml:space="preserve"> </v>
      </c>
      <c r="AA70" s="29" t="str">
        <f t="shared" si="23"/>
        <v xml:space="preserve"> </v>
      </c>
      <c r="AB70" s="30">
        <f t="shared" si="27"/>
        <v>0</v>
      </c>
    </row>
    <row r="71" spans="1:28"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9"/>
    </row>
    <row r="72" spans="1:28" ht="51">
      <c r="R72" s="40">
        <v>2025</v>
      </c>
      <c r="S72" s="41">
        <f>SUM(R72+1)</f>
        <v>2026</v>
      </c>
      <c r="T72" s="41">
        <f t="shared" ref="T72" si="28">SUM(S72+1)</f>
        <v>2027</v>
      </c>
      <c r="U72" s="41">
        <f t="shared" ref="U72" si="29">SUM(T72+1)</f>
        <v>2028</v>
      </c>
      <c r="V72" s="41">
        <f t="shared" ref="V72" si="30">SUM(U72+1)</f>
        <v>2029</v>
      </c>
      <c r="W72" s="41">
        <f t="shared" ref="W72" si="31">SUM(V72+1)</f>
        <v>2030</v>
      </c>
      <c r="X72" s="41">
        <f t="shared" ref="X72" si="32">SUM(W72+1)</f>
        <v>2031</v>
      </c>
      <c r="Y72" s="41">
        <f t="shared" ref="Y72" si="33">SUM(X72+1)</f>
        <v>2032</v>
      </c>
      <c r="Z72" s="41">
        <f t="shared" ref="Z72" si="34">SUM(Y72+1)</f>
        <v>2033</v>
      </c>
      <c r="AA72" s="41">
        <f t="shared" ref="AA72" si="35">SUM(Z72+1)</f>
        <v>2034</v>
      </c>
      <c r="AB72" s="42" t="s">
        <v>20</v>
      </c>
    </row>
    <row r="73" spans="1:28" ht="13.5" thickBot="1">
      <c r="R73" s="43">
        <f t="shared" ref="R73:AB73" si="36">SUM(R3:R71)</f>
        <v>0</v>
      </c>
      <c r="S73" s="43">
        <f t="shared" si="36"/>
        <v>0</v>
      </c>
      <c r="T73" s="43">
        <f t="shared" si="36"/>
        <v>0</v>
      </c>
      <c r="U73" s="43">
        <f t="shared" si="36"/>
        <v>0</v>
      </c>
      <c r="V73" s="43">
        <f t="shared" si="36"/>
        <v>0</v>
      </c>
      <c r="W73" s="43">
        <f t="shared" si="36"/>
        <v>0</v>
      </c>
      <c r="X73" s="43">
        <f t="shared" si="36"/>
        <v>0</v>
      </c>
      <c r="Y73" s="43">
        <f t="shared" si="36"/>
        <v>0</v>
      </c>
      <c r="Z73" s="43">
        <f t="shared" si="36"/>
        <v>0</v>
      </c>
      <c r="AA73" s="43">
        <f t="shared" si="36"/>
        <v>0</v>
      </c>
      <c r="AB73" s="43">
        <f t="shared" si="36"/>
        <v>0</v>
      </c>
    </row>
  </sheetData>
  <sheetProtection formatRows="0" selectLockedCells="1"/>
  <autoFilter ref="A2:AB54" xr:uid="{00000000-0001-0000-0000-000000000000}">
    <sortState xmlns:xlrd2="http://schemas.microsoft.com/office/spreadsheetml/2017/richdata2" ref="A3:AB70">
      <sortCondition ref="A2:A54"/>
    </sortState>
  </autoFilter>
  <conditionalFormatting sqref="B3:B70 O3:Q70 E5:F9 E21:F23 E24:J32 E38:J70">
    <cfRule type="containsBlanks" dxfId="14" priority="37">
      <formula>LEN(TRIM(B3))=0</formula>
    </cfRule>
  </conditionalFormatting>
  <conditionalFormatting sqref="E33 E34:J35 E36:E37">
    <cfRule type="containsBlanks" dxfId="13" priority="23">
      <formula>LEN(TRIM(E33))=0</formula>
    </cfRule>
  </conditionalFormatting>
  <conditionalFormatting sqref="E18:F18">
    <cfRule type="containsBlanks" dxfId="12" priority="18">
      <formula>LEN(TRIM(E18))=0</formula>
    </cfRule>
  </conditionalFormatting>
  <conditionalFormatting sqref="E10:G17">
    <cfRule type="containsBlanks" dxfId="11" priority="166">
      <formula>LEN(TRIM(E10))=0</formula>
    </cfRule>
  </conditionalFormatting>
  <conditionalFormatting sqref="E3:J4">
    <cfRule type="containsBlanks" dxfId="10" priority="32">
      <formula>LEN(TRIM(E3))=0</formula>
    </cfRule>
  </conditionalFormatting>
  <conditionalFormatting sqref="E19:J20">
    <cfRule type="containsBlanks" dxfId="9" priority="15">
      <formula>LEN(TRIM(E19))=0</formula>
    </cfRule>
  </conditionalFormatting>
  <conditionalFormatting sqref="G3:G18">
    <cfRule type="containsBlanks" dxfId="8" priority="19">
      <formula>LEN(TRIM(G3))=0</formula>
    </cfRule>
  </conditionalFormatting>
  <conditionalFormatting sqref="G20:G23">
    <cfRule type="containsBlanks" dxfId="7" priority="14">
      <formula>LEN(TRIM(G20))=0</formula>
    </cfRule>
  </conditionalFormatting>
  <conditionalFormatting sqref="H5:J18">
    <cfRule type="containsBlanks" dxfId="6" priority="17">
      <formula>LEN(TRIM(H5))=0</formula>
    </cfRule>
  </conditionalFormatting>
  <conditionalFormatting sqref="H21:J23">
    <cfRule type="containsBlanks" dxfId="5" priority="12">
      <formula>LEN(TRIM(H21))=0</formula>
    </cfRule>
  </conditionalFormatting>
  <conditionalFormatting sqref="L3:M70">
    <cfRule type="containsText" dxfId="4" priority="21" operator="containsText" text="Health &amp; Safety">
      <formula>NOT(ISERROR(SEARCH("Health &amp; Safety",L3)))</formula>
    </cfRule>
  </conditionalFormatting>
  <conditionalFormatting sqref="F33:J33">
    <cfRule type="containsBlanks" dxfId="2" priority="3">
      <formula>LEN(TRIM(F33))=0</formula>
    </cfRule>
  </conditionalFormatting>
  <conditionalFormatting sqref="F36:J36">
    <cfRule type="containsBlanks" dxfId="1" priority="2">
      <formula>LEN(TRIM(F36))=0</formula>
    </cfRule>
  </conditionalFormatting>
  <conditionalFormatting sqref="F37:J37">
    <cfRule type="containsBlanks" dxfId="0" priority="1">
      <formula>LEN(TRIM(F37))=0</formula>
    </cfRule>
  </conditionalFormatting>
  <dataValidations count="2">
    <dataValidation type="list" allowBlank="1" showInputMessage="1" showErrorMessage="1" sqref="B3:B70" xr:uid="{712D9503-3187-4F9E-9E07-E42367BFF510}">
      <formula1>TDD_Categories</formula1>
    </dataValidation>
    <dataValidation type="list" allowBlank="1" showInputMessage="1" showErrorMessage="1" sqref="C3:C70" xr:uid="{AF1DE140-3292-4EE2-82A8-E9961E46D122}">
      <formula1>INDIRECT(SUBSTITUTE(B3," ","_"))</formula1>
    </dataValidation>
  </dataValidations>
  <pageMargins left="0.70866141732283472" right="0.70866141732283472" top="1.2204724409448819" bottom="0.74803149606299213" header="0.31496062992125984" footer="0.31496062992125984"/>
  <pageSetup paperSize="8" scale="61" fitToHeight="0" orientation="landscape" errors="blank" r:id="rId1"/>
  <headerFooter>
    <oddHeader>&amp;L&amp;"Neue Haas Grotesk Display Pro,45 Light"&amp;24Technical Due Diligence
Capital Expenditure Schedule
&amp;12Bluewater Square Shopping Centre, Redcliffe QLD
UNCONTROLLED</oddHeader>
  </headerFooter>
  <ignoredErrors>
    <ignoredError sqref="R72:AA73 AB73" unlockedFormula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221" operator="greaterThan" id="{BFEF1D92-08DB-4C6C-AD2B-219F23C9F138}">
            <xm:f>Lists!$A$17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O3:O70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CF0C7D4D-7B90-495F-B39D-B630F662E7C5}">
          <x14:formula1>
            <xm:f>Lists!$E$4:$E$8</xm:f>
          </x14:formula1>
          <xm:sqref>I3:I70</xm:sqref>
        </x14:dataValidation>
        <x14:dataValidation type="list" allowBlank="1" showInputMessage="1" showErrorMessage="1" xr:uid="{A8CA69FA-AD96-4450-B532-B6C6F0850FB4}">
          <x14:formula1>
            <xm:f>Lists!$D$4:$D$8</xm:f>
          </x14:formula1>
          <xm:sqref>H3:H70</xm:sqref>
        </x14:dataValidation>
        <x14:dataValidation type="list" allowBlank="1" showInputMessage="1" showErrorMessage="1" xr:uid="{FECD1564-27CF-4094-AAA5-30274E09B15E}">
          <x14:formula1>
            <xm:f>Lists!$C$4:$C$7</xm:f>
          </x14:formula1>
          <xm:sqref>J3:J70</xm:sqref>
        </x14:dataValidation>
        <x14:dataValidation type="list" allowBlank="1" showInputMessage="1" showErrorMessage="1" xr:uid="{743BA30B-56BC-4DE1-8685-7DFE9FA88BBF}">
          <x14:formula1>
            <xm:f>Lists!$K$4:$K$9</xm:f>
          </x14:formula1>
          <xm:sqref>G3:G70</xm:sqref>
        </x14:dataValidation>
        <x14:dataValidation type="list" allowBlank="1" showInputMessage="1" showErrorMessage="1" xr:uid="{B3ACCA06-AEFE-4BE2-A865-8141708D2FA2}">
          <x14:formula1>
            <xm:f>Lists!$N$4:$N$8</xm:f>
          </x14:formula1>
          <xm:sqref>F3:G70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B0CEF-141E-45DB-BCC9-38B70241E594}">
  <sheetPr codeName="Sheet2">
    <pageSetUpPr fitToPage="1"/>
  </sheetPr>
  <dimension ref="A1:Q54"/>
  <sheetViews>
    <sheetView workbookViewId="0">
      <selection activeCell="A4" sqref="A4"/>
    </sheetView>
  </sheetViews>
  <sheetFormatPr defaultRowHeight="12.75"/>
  <cols>
    <col min="1" max="1" width="10.85546875" style="44" customWidth="1"/>
    <col min="2" max="11" width="11.5703125" style="44" customWidth="1"/>
    <col min="12" max="12" width="14.7109375" style="44" customWidth="1"/>
    <col min="13" max="13" width="9.140625" style="44"/>
    <col min="14" max="14" width="25.7109375" style="44" customWidth="1"/>
    <col min="15" max="15" width="26.7109375" style="44" customWidth="1"/>
    <col min="16" max="16" width="17.7109375" style="44" customWidth="1"/>
    <col min="17" max="16384" width="9.140625" style="44"/>
  </cols>
  <sheetData>
    <row r="1" spans="1:16">
      <c r="B1" s="45" t="s">
        <v>76</v>
      </c>
      <c r="N1" s="45" t="s">
        <v>77</v>
      </c>
    </row>
    <row r="3" spans="1:16" ht="13.5" thickBot="1">
      <c r="B3" s="46" t="s">
        <v>78</v>
      </c>
      <c r="C3" s="47" t="s">
        <v>79</v>
      </c>
      <c r="D3" s="47"/>
      <c r="E3" s="47"/>
      <c r="F3" s="47"/>
      <c r="G3" s="47" t="s">
        <v>80</v>
      </c>
      <c r="H3" s="47"/>
      <c r="I3" s="47"/>
      <c r="J3" s="47"/>
      <c r="K3" s="47"/>
    </row>
    <row r="4" spans="1:16" ht="15.75" customHeight="1" thickBot="1">
      <c r="B4" s="53">
        <f ca="1">Lists!A16</f>
        <v>2026</v>
      </c>
      <c r="C4" s="54">
        <f ca="1">SUM(B4+1)</f>
        <v>2027</v>
      </c>
      <c r="D4" s="55">
        <f t="shared" ref="D4:K4" ca="1" si="0">SUM(C4+1)</f>
        <v>2028</v>
      </c>
      <c r="E4" s="55">
        <f t="shared" ca="1" si="0"/>
        <v>2029</v>
      </c>
      <c r="F4" s="56">
        <f t="shared" ca="1" si="0"/>
        <v>2030</v>
      </c>
      <c r="G4" s="57">
        <f t="shared" ca="1" si="0"/>
        <v>2031</v>
      </c>
      <c r="H4" s="58">
        <f t="shared" ca="1" si="0"/>
        <v>2032</v>
      </c>
      <c r="I4" s="58">
        <f t="shared" ca="1" si="0"/>
        <v>2033</v>
      </c>
      <c r="J4" s="58">
        <f ca="1">SUM(I4+1)</f>
        <v>2034</v>
      </c>
      <c r="K4" s="59">
        <f t="shared" ca="1" si="0"/>
        <v>2035</v>
      </c>
      <c r="M4" s="44">
        <v>1</v>
      </c>
      <c r="N4" s="44" t="s">
        <v>21</v>
      </c>
      <c r="P4" s="48">
        <f>SUMIFS(Schedule!AB:AB,Schedule!B:B,Insights!N4,Schedule!G:G,"CAP",Schedule!K:K,"1")</f>
        <v>0</v>
      </c>
    </row>
    <row r="5" spans="1:16">
      <c r="A5" s="45" t="s">
        <v>31</v>
      </c>
      <c r="B5" s="48">
        <f>SUMIF(Schedule!$G:$G,Insights!$A$5,Schedule!R:R)</f>
        <v>0</v>
      </c>
      <c r="C5" s="48">
        <f>SUMIF(Schedule!$G:$G,Insights!$A$5,Schedule!S:S)</f>
        <v>0</v>
      </c>
      <c r="D5" s="48">
        <f>SUMIF(Schedule!$G:$G,Insights!$A$5,Schedule!T:T)</f>
        <v>0</v>
      </c>
      <c r="E5" s="48">
        <f>SUMIF(Schedule!$G:$G,Insights!$A$5,Schedule!U:U)</f>
        <v>0</v>
      </c>
      <c r="F5" s="48">
        <f>SUMIF(Schedule!$G:$G,Insights!$A$5,Schedule!V:V)</f>
        <v>0</v>
      </c>
      <c r="G5" s="48">
        <f>SUMIF(Schedule!$G:$G,Insights!$A$5,Schedule!W:W)</f>
        <v>0</v>
      </c>
      <c r="H5" s="48">
        <f>SUMIF(Schedule!$G:$G,Insights!$A$5,Schedule!X:X)</f>
        <v>0</v>
      </c>
      <c r="I5" s="48">
        <f>SUMIF(Schedule!$G:$G,Insights!$A$5,Schedule!Y:Y)</f>
        <v>0</v>
      </c>
      <c r="J5" s="48">
        <f>SUMIF(Schedule!$G:$G,Insights!$A$5,Schedule!Z:Z)</f>
        <v>0</v>
      </c>
      <c r="K5" s="48">
        <f>SUMIF(Schedule!$G:$G,Insights!$A$5,Schedule!AA:AA)</f>
        <v>0</v>
      </c>
      <c r="L5" s="48"/>
      <c r="M5" s="44">
        <v>2</v>
      </c>
      <c r="N5" s="44" t="s">
        <v>28</v>
      </c>
      <c r="P5" s="48">
        <f>SUMIFS(Schedule!AB:AB,Schedule!B:B,Insights!N5,Schedule!G:G,"CAP",Schedule!K:K,"1")</f>
        <v>0</v>
      </c>
    </row>
    <row r="6" spans="1:16">
      <c r="A6" s="45" t="s">
        <v>24</v>
      </c>
      <c r="B6" s="48">
        <f>SUMIF(Schedule!$G:$G,Insights!$A$6,Schedule!R:R)</f>
        <v>0</v>
      </c>
      <c r="C6" s="48">
        <f>SUMIF(Schedule!$G:$G,Insights!$A$6,Schedule!S:S)</f>
        <v>0</v>
      </c>
      <c r="D6" s="48">
        <f>SUMIF(Schedule!$G:$G,Insights!$A$6,Schedule!T:T)</f>
        <v>0</v>
      </c>
      <c r="E6" s="48">
        <f>SUMIF(Schedule!$G:$G,Insights!$A$6,Schedule!U:U)</f>
        <v>0</v>
      </c>
      <c r="F6" s="48">
        <f>SUMIF(Schedule!$G:$G,Insights!$A$6,Schedule!V:V)</f>
        <v>0</v>
      </c>
      <c r="G6" s="48">
        <f>SUMIF(Schedule!$G:$G,Insights!$A$6,Schedule!W:W)</f>
        <v>0</v>
      </c>
      <c r="H6" s="48">
        <f>SUMIF(Schedule!$G:$G,Insights!$A$6,Schedule!X:X)</f>
        <v>0</v>
      </c>
      <c r="I6" s="48">
        <f>SUMIF(Schedule!$G:$G,Insights!$A$6,Schedule!Y:Y)</f>
        <v>0</v>
      </c>
      <c r="J6" s="48">
        <f>SUMIF(Schedule!$G:$G,Insights!$A$6,Schedule!Z:Z)</f>
        <v>0</v>
      </c>
      <c r="K6" s="48">
        <f>SUMIF(Schedule!$G:$G,Insights!$A$6,Schedule!AA:AA)</f>
        <v>0</v>
      </c>
      <c r="L6" s="48"/>
      <c r="M6" s="44">
        <v>3</v>
      </c>
      <c r="N6" s="44" t="s">
        <v>44</v>
      </c>
      <c r="P6" s="48">
        <f>SUMIFS(Schedule!AB:AB,Schedule!B:B,Insights!N6,Schedule!G:G,"CAP",Schedule!K:K,"1")</f>
        <v>0</v>
      </c>
    </row>
    <row r="7" spans="1:16">
      <c r="A7" s="45" t="s">
        <v>70</v>
      </c>
      <c r="B7" s="48">
        <f>SUMIF(Schedule!$G:$G,Insights!$A$7,Schedule!R:R)</f>
        <v>0</v>
      </c>
      <c r="C7" s="48">
        <f>SUMIF(Schedule!$G:$G,Insights!$A$7,Schedule!S:S)</f>
        <v>0</v>
      </c>
      <c r="D7" s="48">
        <f>SUMIF(Schedule!$G:$G,Insights!$A$7,Schedule!T:T)</f>
        <v>0</v>
      </c>
      <c r="E7" s="48">
        <f>SUMIF(Schedule!$G:$G,Insights!$A$7,Schedule!U:U)</f>
        <v>0</v>
      </c>
      <c r="F7" s="48">
        <f>SUMIF(Schedule!$G:$G,Insights!$A$7,Schedule!V:V)</f>
        <v>0</v>
      </c>
      <c r="G7" s="48">
        <f>SUMIF(Schedule!$G:$G,Insights!$A$7,Schedule!W:W)</f>
        <v>0</v>
      </c>
      <c r="H7" s="48">
        <f>SUMIF(Schedule!$G:$G,Insights!$A$7,Schedule!X:X)</f>
        <v>0</v>
      </c>
      <c r="I7" s="48">
        <f>SUMIF(Schedule!$G:$G,Insights!$A$7,Schedule!Y:Y)</f>
        <v>0</v>
      </c>
      <c r="J7" s="48">
        <f>SUMIF(Schedule!$G:$G,Insights!$A$7,Schedule!Z:Z)</f>
        <v>0</v>
      </c>
      <c r="K7" s="48">
        <f>SUMIF(Schedule!$G:$G,Insights!$A$7,Schedule!AA:AA)</f>
        <v>0</v>
      </c>
      <c r="L7" s="48"/>
      <c r="M7" s="44">
        <v>4</v>
      </c>
      <c r="N7" s="44" t="s">
        <v>48</v>
      </c>
      <c r="P7" s="48">
        <f>SUMIFS(Schedule!AB:AB,Schedule!B:B,Insights!N7,Schedule!G:G,"CAP",Schedule!K:K,"1")</f>
        <v>0</v>
      </c>
    </row>
    <row r="8" spans="1:16"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4">
        <v>5</v>
      </c>
      <c r="N8" s="44" t="s">
        <v>81</v>
      </c>
      <c r="P8" s="48">
        <f>SUMIFS(Schedule!AB:AB,Schedule!B:B,Insights!N8,Schedule!G:G,"CAP",Schedule!K:K,"1")</f>
        <v>0</v>
      </c>
    </row>
    <row r="9" spans="1:16" ht="13.5" thickBot="1">
      <c r="A9" s="45" t="s">
        <v>82</v>
      </c>
      <c r="B9" s="49">
        <f>SUM(B5:B7)</f>
        <v>0</v>
      </c>
      <c r="C9" s="49">
        <f t="shared" ref="C9:K9" si="1">SUM(C5:C7)</f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  <c r="I9" s="49">
        <f t="shared" si="1"/>
        <v>0</v>
      </c>
      <c r="J9" s="49">
        <f t="shared" si="1"/>
        <v>0</v>
      </c>
      <c r="K9" s="49">
        <f t="shared" si="1"/>
        <v>0</v>
      </c>
      <c r="L9" s="50">
        <f>SUM(B9:K9)</f>
        <v>0</v>
      </c>
      <c r="M9" s="44">
        <v>6</v>
      </c>
      <c r="N9" s="44" t="s">
        <v>83</v>
      </c>
      <c r="P9" s="48">
        <f>SUMIFS(Schedule!AB:AB,Schedule!B:B,Insights!N9,Schedule!G:G,"CAP",Schedule!K:K,"1")</f>
        <v>0</v>
      </c>
    </row>
    <row r="10" spans="1:16"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4">
        <v>7</v>
      </c>
      <c r="N10" s="44" t="s">
        <v>61</v>
      </c>
      <c r="P10" s="48">
        <f>SUMIFS(Schedule!AB:AB,Schedule!B:B,Insights!N10,Schedule!G:G,"CAP",Schedule!K:K,"1")</f>
        <v>0</v>
      </c>
    </row>
    <row r="11" spans="1:16">
      <c r="A11" s="45" t="s">
        <v>84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4">
        <v>8</v>
      </c>
      <c r="N11" s="44" t="s">
        <v>71</v>
      </c>
      <c r="P11" s="48">
        <f>SUMIFS(Schedule!AB:AB,Schedule!B:B,Insights!N11,Schedule!G:G,"CAP",Schedule!K:K,"1")</f>
        <v>0</v>
      </c>
    </row>
    <row r="12" spans="1:16">
      <c r="A12" s="44" t="s">
        <v>85</v>
      </c>
      <c r="B12" s="48">
        <f>SUMIFS(Schedule!R:R,Schedule!$G:$G,"CAP",Schedule!$K:$K,"1")</f>
        <v>0</v>
      </c>
      <c r="C12" s="48">
        <f>SUMIFS(Schedule!S:S,Schedule!$G:$G,"CAP",Schedule!$K:$K,"1")</f>
        <v>0</v>
      </c>
      <c r="D12" s="48">
        <f>SUMIFS(Schedule!T:T,Schedule!$G:$G,"CAP",Schedule!$K:$K,"1")</f>
        <v>0</v>
      </c>
      <c r="E12" s="48">
        <f>SUMIFS(Schedule!U:U,Schedule!$G:$G,"CAP",Schedule!$K:$K,"1")</f>
        <v>0</v>
      </c>
      <c r="F12" s="48">
        <f>SUMIFS(Schedule!V:V,Schedule!$G:$G,"CAP",Schedule!$K:$K,"1")</f>
        <v>0</v>
      </c>
      <c r="G12" s="48">
        <f>SUMIFS(Schedule!W:W,Schedule!$G:$G,"CAP",Schedule!$K:$K,"1")</f>
        <v>0</v>
      </c>
      <c r="H12" s="48">
        <f>SUMIFS(Schedule!X:X,Schedule!$G:$G,"CAP",Schedule!$K:$K,"1")</f>
        <v>0</v>
      </c>
      <c r="I12" s="48">
        <f>SUMIFS(Schedule!Y:Y,Schedule!$G:$G,"CAP",Schedule!$K:$K,"1")</f>
        <v>0</v>
      </c>
      <c r="J12" s="48">
        <f>SUMIFS(Schedule!Z:Z,Schedule!$G:$G,"CAP",Schedule!$K:$K,"1")</f>
        <v>0</v>
      </c>
      <c r="K12" s="48">
        <f>SUMIFS(Schedule!AA:AA,Schedule!$G:$G,"CAP",Schedule!$K:$K,"1")</f>
        <v>0</v>
      </c>
      <c r="L12" s="51">
        <f>SUM(B12:K12)</f>
        <v>0</v>
      </c>
    </row>
    <row r="13" spans="1:16">
      <c r="A13" s="44" t="s">
        <v>86</v>
      </c>
      <c r="B13" s="48">
        <f>SUMIFS(Schedule!R:R,Schedule!$G:$G,"CAP",Schedule!$K:$K,"2")</f>
        <v>0</v>
      </c>
      <c r="C13" s="48">
        <f>SUMIFS(Schedule!S:S,Schedule!$G:$G,"CAP",Schedule!$K:$K,"2")</f>
        <v>0</v>
      </c>
      <c r="D13" s="48">
        <f>SUMIFS(Schedule!T:T,Schedule!$G:$G,"CAP",Schedule!$K:$K,"2")</f>
        <v>0</v>
      </c>
      <c r="E13" s="48">
        <f>SUMIFS(Schedule!U:U,Schedule!$G:$G,"CAP",Schedule!$K:$K,"2")</f>
        <v>0</v>
      </c>
      <c r="F13" s="48">
        <f>SUMIFS(Schedule!V:V,Schedule!$G:$G,"CAP",Schedule!$K:$K,"2")</f>
        <v>0</v>
      </c>
      <c r="G13" s="48">
        <f>SUMIFS(Schedule!W:W,Schedule!$G:$G,"CAP",Schedule!$K:$K,"2")</f>
        <v>0</v>
      </c>
      <c r="H13" s="48">
        <f>SUMIFS(Schedule!X:X,Schedule!$G:$G,"CAP",Schedule!$K:$K,"2")</f>
        <v>0</v>
      </c>
      <c r="I13" s="48">
        <f>SUMIFS(Schedule!Y:Y,Schedule!$G:$G,"CAP",Schedule!$K:$K,"2")</f>
        <v>0</v>
      </c>
      <c r="J13" s="48">
        <f>SUMIFS(Schedule!Z:Z,Schedule!$G:$G,"CAP",Schedule!$K:$K,"2")</f>
        <v>0</v>
      </c>
      <c r="K13" s="48">
        <f>SUMIFS(Schedule!AA:AA,Schedule!$G:$G,"CAP",Schedule!$K:$K,"2")</f>
        <v>0</v>
      </c>
      <c r="L13" s="51">
        <f>SUM(B13:K13)</f>
        <v>0</v>
      </c>
    </row>
    <row r="14" spans="1:16">
      <c r="A14" s="44" t="s">
        <v>87</v>
      </c>
      <c r="B14" s="48">
        <f>SUMIFS(Schedule!R:R,Schedule!$G:$G,"CAP",Schedule!$K:$K,"3")</f>
        <v>0</v>
      </c>
      <c r="C14" s="48">
        <f>SUMIFS(Schedule!S:S,Schedule!$G:$G,"CAP",Schedule!$K:$K,"3")</f>
        <v>0</v>
      </c>
      <c r="D14" s="48">
        <f>SUMIFS(Schedule!T:T,Schedule!$G:$G,"CAP",Schedule!$K:$K,"3")</f>
        <v>0</v>
      </c>
      <c r="E14" s="48">
        <f>SUMIFS(Schedule!U:U,Schedule!$G:$G,"CAP",Schedule!$K:$K,"3")</f>
        <v>0</v>
      </c>
      <c r="F14" s="48">
        <f>SUMIFS(Schedule!V:V,Schedule!$G:$G,"CAP",Schedule!$K:$K,"3")</f>
        <v>0</v>
      </c>
      <c r="G14" s="48">
        <f>SUMIFS(Schedule!W:W,Schedule!$G:$G,"CAP",Schedule!$K:$K,"3")</f>
        <v>0</v>
      </c>
      <c r="H14" s="48">
        <f>SUMIFS(Schedule!X:X,Schedule!$G:$G,"CAP",Schedule!$K:$K,"3")</f>
        <v>0</v>
      </c>
      <c r="I14" s="48">
        <f>SUMIFS(Schedule!Y:Y,Schedule!$G:$G,"CAP",Schedule!$K:$K,"3")</f>
        <v>0</v>
      </c>
      <c r="J14" s="48">
        <f>SUMIFS(Schedule!Z:Z,Schedule!$G:$G,"CAP",Schedule!$K:$K,"3")</f>
        <v>0</v>
      </c>
      <c r="K14" s="48">
        <f>SUMIFS(Schedule!AA:AA,Schedule!$G:$G,"CAP",Schedule!$K:$K,"3")</f>
        <v>0</v>
      </c>
      <c r="L14" s="51">
        <f>SUM(B14:K14)</f>
        <v>0</v>
      </c>
    </row>
    <row r="15" spans="1:16"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</row>
    <row r="16" spans="1:16">
      <c r="A16" s="45" t="s">
        <v>88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</row>
    <row r="17" spans="1:14">
      <c r="A17" s="44" t="s">
        <v>85</v>
      </c>
      <c r="B17" s="48">
        <f>SUMIFS(Schedule!R:R,Schedule!$G:$G,"R&amp;M",Schedule!$K:$K,"1")</f>
        <v>0</v>
      </c>
      <c r="C17" s="48">
        <f>SUMIFS(Schedule!S:S,Schedule!$G:$G,"R&amp;M",Schedule!$K:$K,"1")</f>
        <v>0</v>
      </c>
      <c r="D17" s="48">
        <f>SUMIFS(Schedule!T:T,Schedule!$G:$G,"R&amp;M",Schedule!$K:$K,"1")</f>
        <v>0</v>
      </c>
      <c r="E17" s="48">
        <f>SUMIFS(Schedule!U:U,Schedule!$G:$G,"R&amp;M",Schedule!$K:$K,"1")</f>
        <v>0</v>
      </c>
      <c r="F17" s="48">
        <f>SUMIFS(Schedule!V:V,Schedule!$G:$G,"R&amp;M",Schedule!$K:$K,"1")</f>
        <v>0</v>
      </c>
      <c r="G17" s="48">
        <f>SUMIFS(Schedule!W:W,Schedule!$G:$G,"R&amp;M",Schedule!$K:$K,"1")</f>
        <v>0</v>
      </c>
      <c r="H17" s="48">
        <f>SUMIFS(Schedule!X:X,Schedule!$G:$G,"R&amp;M",Schedule!$K:$K,"1")</f>
        <v>0</v>
      </c>
      <c r="I17" s="48">
        <f>SUMIFS(Schedule!Y:Y,Schedule!$G:$G,"R&amp;M",Schedule!$K:$K,"1")</f>
        <v>0</v>
      </c>
      <c r="J17" s="48">
        <f>SUMIFS(Schedule!Z:Z,Schedule!$G:$G,"R&amp;M",Schedule!$K:$K,"1")</f>
        <v>0</v>
      </c>
      <c r="K17" s="48">
        <f>SUMIFS(Schedule!AA:AA,Schedule!$G:$G,"R&amp;M",Schedule!$K:$K,"1")</f>
        <v>0</v>
      </c>
      <c r="L17" s="51">
        <f>SUM(B17:K17)</f>
        <v>0</v>
      </c>
    </row>
    <row r="18" spans="1:14">
      <c r="A18" s="44" t="s">
        <v>86</v>
      </c>
      <c r="B18" s="48">
        <f>SUMIFS(Schedule!R:R,Schedule!$G:$G,"R&amp;M",Schedule!$K:$K,"2")</f>
        <v>0</v>
      </c>
      <c r="C18" s="48">
        <f>SUMIFS(Schedule!S:S,Schedule!$G:$G,"R&amp;M",Schedule!$K:$K,"2")</f>
        <v>0</v>
      </c>
      <c r="D18" s="48">
        <f>SUMIFS(Schedule!T:T,Schedule!$G:$G,"R&amp;M",Schedule!$K:$K,"2")</f>
        <v>0</v>
      </c>
      <c r="E18" s="48">
        <f>SUMIFS(Schedule!U:U,Schedule!$G:$G,"R&amp;M",Schedule!$K:$K,"2")</f>
        <v>0</v>
      </c>
      <c r="F18" s="48">
        <f>SUMIFS(Schedule!V:V,Schedule!$G:$G,"R&amp;M",Schedule!$K:$K,"2")</f>
        <v>0</v>
      </c>
      <c r="G18" s="48">
        <f>SUMIFS(Schedule!W:W,Schedule!$G:$G,"R&amp;M",Schedule!$K:$K,"2")</f>
        <v>0</v>
      </c>
      <c r="H18" s="48">
        <f>SUMIFS(Schedule!X:X,Schedule!$G:$G,"R&amp;M",Schedule!$K:$K,"2")</f>
        <v>0</v>
      </c>
      <c r="I18" s="48">
        <f>SUMIFS(Schedule!Y:Y,Schedule!$G:$G,"R&amp;M",Schedule!$K:$K,"2")</f>
        <v>0</v>
      </c>
      <c r="J18" s="48">
        <f>SUMIFS(Schedule!Z:Z,Schedule!$G:$G,"R&amp;M",Schedule!$K:$K,"2")</f>
        <v>0</v>
      </c>
      <c r="K18" s="48">
        <f>SUMIFS(Schedule!AA:AA,Schedule!$G:$G,"R&amp;M",Schedule!$K:$K,"2")</f>
        <v>0</v>
      </c>
      <c r="L18" s="51">
        <f>SUM(B18:K18)</f>
        <v>0</v>
      </c>
    </row>
    <row r="19" spans="1:14">
      <c r="A19" s="44" t="s">
        <v>87</v>
      </c>
      <c r="B19" s="48">
        <f>SUMIFS(Schedule!R:R,Schedule!$G:$G,"R&amp;M",Schedule!$K:$K,"3")</f>
        <v>0</v>
      </c>
      <c r="C19" s="48">
        <f>SUMIFS(Schedule!S:S,Schedule!$G:$G,"R&amp;M",Schedule!$K:$K,"3")</f>
        <v>0</v>
      </c>
      <c r="D19" s="48">
        <f>SUMIFS(Schedule!T:T,Schedule!$G:$G,"R&amp;M",Schedule!$K:$K,"3")</f>
        <v>0</v>
      </c>
      <c r="E19" s="48">
        <f>SUMIFS(Schedule!U:U,Schedule!$G:$G,"R&amp;M",Schedule!$K:$K,"3")</f>
        <v>0</v>
      </c>
      <c r="F19" s="48">
        <f>SUMIFS(Schedule!V:V,Schedule!$G:$G,"R&amp;M",Schedule!$K:$K,"3")</f>
        <v>0</v>
      </c>
      <c r="G19" s="48">
        <f>SUMIFS(Schedule!W:W,Schedule!$G:$G,"R&amp;M",Schedule!$K:$K,"3")</f>
        <v>0</v>
      </c>
      <c r="H19" s="48">
        <f>SUMIFS(Schedule!X:X,Schedule!$G:$G,"R&amp;M",Schedule!$K:$K,"3")</f>
        <v>0</v>
      </c>
      <c r="I19" s="48">
        <f>SUMIFS(Schedule!Y:Y,Schedule!$G:$G,"R&amp;M",Schedule!$K:$K,"3")</f>
        <v>0</v>
      </c>
      <c r="J19" s="48">
        <f>SUMIFS(Schedule!Z:Z,Schedule!$G:$G,"R&amp;M",Schedule!$K:$K,"3")</f>
        <v>0</v>
      </c>
      <c r="K19" s="48">
        <f>SUMIFS(Schedule!AA:AA,Schedule!$G:$G,"R&amp;M",Schedule!$K:$K,"3")</f>
        <v>0</v>
      </c>
      <c r="L19" s="51">
        <f>SUM(B19:K19)</f>
        <v>0</v>
      </c>
    </row>
    <row r="20" spans="1:14"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</row>
    <row r="21" spans="1:14"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</row>
    <row r="22" spans="1:14">
      <c r="B22" s="51" t="s">
        <v>89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N22" s="45" t="s">
        <v>90</v>
      </c>
    </row>
    <row r="23" spans="1:14"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</row>
    <row r="24" spans="1:14"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</row>
    <row r="25" spans="1:14"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</row>
    <row r="26" spans="1:14"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</row>
    <row r="27" spans="1:14"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</row>
    <row r="28" spans="1:14"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</row>
    <row r="29" spans="1:14"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</row>
    <row r="30" spans="1:14"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</row>
    <row r="32" spans="1:14"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</row>
    <row r="48" spans="1:17" ht="12.75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</row>
    <row r="49" spans="1:17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</row>
    <row r="50" spans="1:17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</row>
    <row r="51" spans="1:17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</row>
    <row r="52" spans="1:17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</row>
    <row r="53" spans="1:17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</row>
    <row r="54" spans="1:17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</row>
  </sheetData>
  <sheetProtection selectLockedCells="1"/>
  <mergeCells count="2">
    <mergeCell ref="C3:F3"/>
    <mergeCell ref="G3:K3"/>
  </mergeCells>
  <phoneticPr fontId="3" type="noConversion"/>
  <pageMargins left="0.7" right="0.7" top="0.75" bottom="0.75" header="0.3" footer="0.3"/>
  <pageSetup paperSize="9" scale="59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R108"/>
  <sheetViews>
    <sheetView workbookViewId="0">
      <selection activeCell="C19" sqref="C19"/>
    </sheetView>
  </sheetViews>
  <sheetFormatPr defaultRowHeight="12.75"/>
  <cols>
    <col min="1" max="1" width="16.42578125" style="1" bestFit="1" customWidth="1"/>
    <col min="2" max="2" width="16.42578125" style="2" bestFit="1" customWidth="1"/>
    <col min="3" max="3" width="22.28515625" style="1" bestFit="1" customWidth="1"/>
    <col min="4" max="4" width="15" style="1" bestFit="1" customWidth="1"/>
    <col min="5" max="5" width="12.7109375" style="1" bestFit="1" customWidth="1"/>
    <col min="6" max="6" width="3.7109375" style="2" customWidth="1"/>
    <col min="7" max="7" width="11.140625" style="1" bestFit="1" customWidth="1"/>
    <col min="8" max="9" width="9.140625" style="2"/>
    <col min="10" max="10" width="12.140625" style="1" customWidth="1"/>
    <col min="11" max="11" width="9.140625" style="1"/>
    <col min="12" max="12" width="10.85546875" style="2" bestFit="1" customWidth="1"/>
    <col min="13" max="13" width="9.140625" style="2"/>
    <col min="14" max="15" width="41" style="1" customWidth="1"/>
    <col min="16" max="16" width="5.140625" style="1" customWidth="1"/>
    <col min="17" max="17" width="28.28515625" style="1" bestFit="1" customWidth="1"/>
    <col min="18" max="18" width="44.85546875" style="1" bestFit="1" customWidth="1"/>
    <col min="19" max="16384" width="9.140625" style="1"/>
  </cols>
  <sheetData>
    <row r="1" spans="1:18">
      <c r="A1" s="1" t="s">
        <v>91</v>
      </c>
    </row>
    <row r="3" spans="1:18">
      <c r="A3" s="3" t="s">
        <v>92</v>
      </c>
      <c r="B3" s="4" t="s">
        <v>93</v>
      </c>
      <c r="C3" s="5" t="s">
        <v>94</v>
      </c>
      <c r="D3" s="3" t="s">
        <v>95</v>
      </c>
      <c r="E3" s="3" t="s">
        <v>96</v>
      </c>
      <c r="F3" s="4"/>
      <c r="G3" s="3" t="s">
        <v>97</v>
      </c>
      <c r="H3" s="6" t="s">
        <v>98</v>
      </c>
      <c r="I3" s="6" t="s">
        <v>98</v>
      </c>
      <c r="J3" s="5" t="s">
        <v>99</v>
      </c>
      <c r="K3" s="5" t="s">
        <v>100</v>
      </c>
      <c r="L3" s="6" t="s">
        <v>101</v>
      </c>
      <c r="M3" s="6" t="s">
        <v>13</v>
      </c>
      <c r="N3" s="5" t="s">
        <v>102</v>
      </c>
      <c r="O3" s="5" t="s">
        <v>103</v>
      </c>
      <c r="P3" s="7"/>
      <c r="Q3" s="5" t="s">
        <v>4</v>
      </c>
      <c r="R3" s="5" t="s">
        <v>5</v>
      </c>
    </row>
    <row r="4" spans="1:18">
      <c r="A4" s="1" t="s">
        <v>104</v>
      </c>
      <c r="B4" s="8">
        <v>1</v>
      </c>
      <c r="C4" s="9" t="s">
        <v>38</v>
      </c>
      <c r="D4" s="9" t="s">
        <v>105</v>
      </c>
      <c r="E4" s="9" t="s">
        <v>75</v>
      </c>
      <c r="F4" s="10">
        <v>1</v>
      </c>
      <c r="G4" s="9" t="s">
        <v>106</v>
      </c>
      <c r="H4" s="2">
        <v>6</v>
      </c>
      <c r="I4" s="2">
        <v>25</v>
      </c>
      <c r="J4" s="1" t="s">
        <v>107</v>
      </c>
      <c r="K4" s="1" t="s">
        <v>31</v>
      </c>
      <c r="L4" s="2">
        <v>90</v>
      </c>
      <c r="M4" s="2">
        <v>1</v>
      </c>
      <c r="N4" s="1" t="s">
        <v>35</v>
      </c>
      <c r="O4" s="1" t="s">
        <v>21</v>
      </c>
      <c r="P4" s="11">
        <v>1</v>
      </c>
      <c r="Q4" s="1" t="s">
        <v>21</v>
      </c>
      <c r="R4" s="1" t="s">
        <v>108</v>
      </c>
    </row>
    <row r="5" spans="1:18">
      <c r="A5" s="9" t="s">
        <v>109</v>
      </c>
      <c r="B5" s="8">
        <v>2</v>
      </c>
      <c r="C5" s="9" t="s">
        <v>33</v>
      </c>
      <c r="D5" s="9" t="s">
        <v>66</v>
      </c>
      <c r="E5" s="9" t="s">
        <v>26</v>
      </c>
      <c r="F5" s="10">
        <v>2</v>
      </c>
      <c r="G5" s="9" t="s">
        <v>79</v>
      </c>
      <c r="H5" s="2">
        <v>3</v>
      </c>
      <c r="I5" s="2">
        <v>5</v>
      </c>
      <c r="J5" s="1" t="s">
        <v>110</v>
      </c>
      <c r="K5" s="1" t="s">
        <v>24</v>
      </c>
      <c r="L5" s="2">
        <v>65</v>
      </c>
      <c r="M5" s="2">
        <v>2</v>
      </c>
      <c r="N5" s="1" t="s">
        <v>23</v>
      </c>
      <c r="O5" s="1" t="s">
        <v>28</v>
      </c>
      <c r="P5" s="11">
        <v>2</v>
      </c>
      <c r="Q5" s="1" t="s">
        <v>21</v>
      </c>
      <c r="R5" s="1" t="s">
        <v>22</v>
      </c>
    </row>
    <row r="6" spans="1:18">
      <c r="A6" s="9" t="s">
        <v>111</v>
      </c>
      <c r="B6" s="8">
        <v>3</v>
      </c>
      <c r="C6" s="9" t="s">
        <v>27</v>
      </c>
      <c r="D6" s="9" t="s">
        <v>25</v>
      </c>
      <c r="E6" s="9" t="s">
        <v>32</v>
      </c>
      <c r="F6" s="10">
        <v>3</v>
      </c>
      <c r="G6" s="9" t="s">
        <v>112</v>
      </c>
      <c r="H6" s="2">
        <v>1</v>
      </c>
      <c r="I6" s="2">
        <v>2</v>
      </c>
      <c r="J6" s="1" t="s">
        <v>113</v>
      </c>
      <c r="K6" s="1" t="s">
        <v>70</v>
      </c>
      <c r="L6" s="2">
        <v>50</v>
      </c>
      <c r="M6" s="2">
        <v>3</v>
      </c>
      <c r="N6" s="1" t="s">
        <v>46</v>
      </c>
      <c r="O6" s="1" t="s">
        <v>44</v>
      </c>
      <c r="P6" s="11">
        <v>3</v>
      </c>
      <c r="Q6" s="1" t="s">
        <v>21</v>
      </c>
      <c r="R6" s="1" t="s">
        <v>114</v>
      </c>
    </row>
    <row r="7" spans="1:18">
      <c r="A7" s="9" t="s">
        <v>115</v>
      </c>
      <c r="B7" s="8">
        <v>4</v>
      </c>
      <c r="C7" s="9" t="s">
        <v>116</v>
      </c>
      <c r="D7" s="9" t="s">
        <v>43</v>
      </c>
      <c r="E7" s="9" t="s">
        <v>60</v>
      </c>
      <c r="F7" s="10">
        <v>4</v>
      </c>
      <c r="J7" s="1" t="s">
        <v>117</v>
      </c>
      <c r="N7" s="1" t="s">
        <v>65</v>
      </c>
      <c r="O7" s="1" t="s">
        <v>48</v>
      </c>
      <c r="P7" s="11">
        <v>4</v>
      </c>
      <c r="Q7" s="1" t="s">
        <v>21</v>
      </c>
      <c r="R7" s="1" t="s">
        <v>118</v>
      </c>
    </row>
    <row r="8" spans="1:18">
      <c r="B8" s="8">
        <v>5</v>
      </c>
      <c r="D8" s="9" t="s">
        <v>37</v>
      </c>
      <c r="E8" s="9" t="s">
        <v>50</v>
      </c>
      <c r="F8" s="10">
        <v>5</v>
      </c>
      <c r="G8" s="9"/>
      <c r="J8" s="1" t="s">
        <v>119</v>
      </c>
      <c r="N8" s="1" t="s">
        <v>30</v>
      </c>
      <c r="O8" s="1" t="s">
        <v>53</v>
      </c>
      <c r="P8" s="11">
        <v>5</v>
      </c>
      <c r="Q8" s="1" t="s">
        <v>21</v>
      </c>
      <c r="R8" s="1" t="s">
        <v>120</v>
      </c>
    </row>
    <row r="9" spans="1:18">
      <c r="J9" s="1" t="s">
        <v>121</v>
      </c>
      <c r="O9" s="1" t="s">
        <v>57</v>
      </c>
      <c r="P9" s="11">
        <v>6</v>
      </c>
      <c r="Q9" s="1" t="s">
        <v>21</v>
      </c>
      <c r="R9" s="1" t="s">
        <v>122</v>
      </c>
    </row>
    <row r="10" spans="1:18">
      <c r="O10" s="1" t="s">
        <v>61</v>
      </c>
      <c r="P10" s="11">
        <v>7</v>
      </c>
      <c r="Q10" s="1" t="s">
        <v>21</v>
      </c>
      <c r="R10" s="1" t="s">
        <v>123</v>
      </c>
    </row>
    <row r="11" spans="1:18">
      <c r="O11" s="1" t="s">
        <v>71</v>
      </c>
      <c r="P11" s="11">
        <v>8</v>
      </c>
      <c r="Q11" s="1" t="s">
        <v>21</v>
      </c>
      <c r="R11" s="1" t="s">
        <v>124</v>
      </c>
    </row>
    <row r="12" spans="1:18">
      <c r="O12" s="1" t="s">
        <v>125</v>
      </c>
      <c r="P12" s="11">
        <v>9</v>
      </c>
      <c r="Q12" s="1" t="s">
        <v>28</v>
      </c>
      <c r="R12" s="1" t="s">
        <v>39</v>
      </c>
    </row>
    <row r="13" spans="1:18">
      <c r="O13" s="1" t="s">
        <v>126</v>
      </c>
      <c r="P13" s="11">
        <v>10</v>
      </c>
      <c r="Q13" s="1" t="s">
        <v>28</v>
      </c>
      <c r="R13" s="1" t="s">
        <v>127</v>
      </c>
    </row>
    <row r="14" spans="1:18" ht="15">
      <c r="A14" s="5" t="s">
        <v>128</v>
      </c>
      <c r="B14" s="1"/>
      <c r="O14"/>
      <c r="P14"/>
      <c r="Q14" s="1" t="s">
        <v>28</v>
      </c>
      <c r="R14" s="1" t="s">
        <v>29</v>
      </c>
    </row>
    <row r="15" spans="1:18" ht="15">
      <c r="A15" s="12">
        <f ca="1">TODAY()</f>
        <v>46206</v>
      </c>
      <c r="B15" s="1"/>
      <c r="O15"/>
      <c r="P15"/>
      <c r="Q15" s="1" t="s">
        <v>28</v>
      </c>
      <c r="R15" s="1" t="s">
        <v>129</v>
      </c>
    </row>
    <row r="16" spans="1:18" ht="15">
      <c r="A16" s="13">
        <f ca="1">YEAR(A15)</f>
        <v>2026</v>
      </c>
      <c r="B16" s="1" t="s">
        <v>130</v>
      </c>
      <c r="O16"/>
      <c r="P16"/>
      <c r="Q16" s="1" t="s">
        <v>28</v>
      </c>
      <c r="R16" s="9" t="s">
        <v>42</v>
      </c>
    </row>
    <row r="17" spans="1:18" ht="15">
      <c r="A17" s="13">
        <f ca="1">SUM(A16+10)</f>
        <v>2036</v>
      </c>
      <c r="B17" s="1" t="s">
        <v>131</v>
      </c>
      <c r="O17"/>
      <c r="P17"/>
      <c r="Q17" s="1" t="s">
        <v>28</v>
      </c>
      <c r="R17" s="1" t="s">
        <v>40</v>
      </c>
    </row>
    <row r="18" spans="1:18" ht="15">
      <c r="O18"/>
      <c r="P18"/>
      <c r="Q18" s="1" t="s">
        <v>28</v>
      </c>
      <c r="R18" s="1" t="s">
        <v>41</v>
      </c>
    </row>
    <row r="19" spans="1:18" ht="15">
      <c r="O19"/>
      <c r="P19"/>
      <c r="Q19" s="1" t="s">
        <v>28</v>
      </c>
      <c r="R19" s="9" t="s">
        <v>55</v>
      </c>
    </row>
    <row r="20" spans="1:18" ht="15">
      <c r="O20"/>
      <c r="P20"/>
      <c r="Q20" s="1" t="s">
        <v>28</v>
      </c>
      <c r="R20" s="1" t="s">
        <v>132</v>
      </c>
    </row>
    <row r="21" spans="1:18" ht="15">
      <c r="O21"/>
      <c r="P21"/>
      <c r="Q21" s="1" t="s">
        <v>28</v>
      </c>
      <c r="R21" s="1" t="s">
        <v>36</v>
      </c>
    </row>
    <row r="22" spans="1:18" ht="15">
      <c r="O22"/>
      <c r="P22"/>
      <c r="Q22" s="1" t="s">
        <v>28</v>
      </c>
      <c r="R22" s="1" t="s">
        <v>34</v>
      </c>
    </row>
    <row r="23" spans="1:18" ht="15">
      <c r="O23"/>
      <c r="P23"/>
      <c r="Q23" s="1" t="s">
        <v>44</v>
      </c>
      <c r="R23" s="1" t="s">
        <v>133</v>
      </c>
    </row>
    <row r="24" spans="1:18" ht="15">
      <c r="O24"/>
      <c r="P24"/>
      <c r="Q24" s="1" t="s">
        <v>44</v>
      </c>
      <c r="R24" s="1" t="s">
        <v>134</v>
      </c>
    </row>
    <row r="25" spans="1:18" ht="15">
      <c r="O25"/>
      <c r="P25"/>
      <c r="Q25" s="1" t="s">
        <v>44</v>
      </c>
      <c r="R25" s="1" t="s">
        <v>47</v>
      </c>
    </row>
    <row r="26" spans="1:18" ht="15">
      <c r="O26"/>
      <c r="P26"/>
      <c r="Q26" s="1" t="s">
        <v>44</v>
      </c>
      <c r="R26" s="1" t="s">
        <v>135</v>
      </c>
    </row>
    <row r="27" spans="1:18" ht="15">
      <c r="O27"/>
      <c r="P27"/>
      <c r="Q27" s="1" t="s">
        <v>44</v>
      </c>
      <c r="R27" s="1" t="s">
        <v>136</v>
      </c>
    </row>
    <row r="28" spans="1:18" ht="15">
      <c r="O28"/>
      <c r="P28"/>
      <c r="Q28" s="1" t="s">
        <v>44</v>
      </c>
      <c r="R28" s="1" t="s">
        <v>137</v>
      </c>
    </row>
    <row r="29" spans="1:18" ht="15">
      <c r="O29"/>
      <c r="P29"/>
      <c r="Q29" s="1" t="s">
        <v>44</v>
      </c>
      <c r="R29" s="1" t="s">
        <v>138</v>
      </c>
    </row>
    <row r="30" spans="1:18" ht="15">
      <c r="O30"/>
      <c r="P30"/>
      <c r="Q30" s="1" t="s">
        <v>44</v>
      </c>
      <c r="R30" s="1" t="s">
        <v>139</v>
      </c>
    </row>
    <row r="31" spans="1:18" ht="15">
      <c r="O31"/>
      <c r="P31"/>
      <c r="Q31" s="1" t="s">
        <v>44</v>
      </c>
      <c r="R31" s="1" t="s">
        <v>140</v>
      </c>
    </row>
    <row r="32" spans="1:18" ht="15">
      <c r="O32"/>
      <c r="P32"/>
      <c r="Q32" s="1" t="s">
        <v>44</v>
      </c>
      <c r="R32" s="1" t="s">
        <v>141</v>
      </c>
    </row>
    <row r="33" spans="15:18" ht="15">
      <c r="O33"/>
      <c r="P33"/>
      <c r="Q33" s="1" t="s">
        <v>44</v>
      </c>
      <c r="R33" s="1" t="s">
        <v>44</v>
      </c>
    </row>
    <row r="34" spans="15:18" ht="15">
      <c r="O34"/>
      <c r="P34"/>
      <c r="Q34" s="1" t="s">
        <v>44</v>
      </c>
      <c r="R34" s="1" t="s">
        <v>142</v>
      </c>
    </row>
    <row r="35" spans="15:18" ht="15">
      <c r="O35"/>
      <c r="P35"/>
      <c r="Q35" s="1" t="s">
        <v>44</v>
      </c>
      <c r="R35" s="1" t="s">
        <v>143</v>
      </c>
    </row>
    <row r="36" spans="15:18" ht="15">
      <c r="O36"/>
      <c r="P36"/>
      <c r="Q36" s="1" t="s">
        <v>44</v>
      </c>
      <c r="R36" s="1" t="s">
        <v>129</v>
      </c>
    </row>
    <row r="37" spans="15:18" ht="15">
      <c r="O37"/>
      <c r="P37"/>
      <c r="Q37" s="1" t="s">
        <v>44</v>
      </c>
      <c r="R37" s="1" t="s">
        <v>45</v>
      </c>
    </row>
    <row r="38" spans="15:18" ht="15">
      <c r="O38"/>
      <c r="P38"/>
      <c r="Q38" s="1" t="s">
        <v>44</v>
      </c>
      <c r="R38" s="1" t="s">
        <v>144</v>
      </c>
    </row>
    <row r="39" spans="15:18" ht="15">
      <c r="O39"/>
      <c r="P39"/>
      <c r="Q39" s="1" t="s">
        <v>44</v>
      </c>
      <c r="R39" s="1" t="s">
        <v>145</v>
      </c>
    </row>
    <row r="40" spans="15:18" ht="15">
      <c r="O40"/>
      <c r="P40"/>
      <c r="Q40" s="1" t="s">
        <v>44</v>
      </c>
      <c r="R40" s="1" t="s">
        <v>36</v>
      </c>
    </row>
    <row r="41" spans="15:18" ht="15">
      <c r="O41"/>
      <c r="P41"/>
      <c r="Q41" s="1" t="s">
        <v>48</v>
      </c>
      <c r="R41" s="1" t="s">
        <v>146</v>
      </c>
    </row>
    <row r="42" spans="15:18" ht="15">
      <c r="O42"/>
      <c r="P42"/>
      <c r="Q42" s="1" t="s">
        <v>48</v>
      </c>
      <c r="R42" s="1" t="s">
        <v>136</v>
      </c>
    </row>
    <row r="43" spans="15:18" ht="15">
      <c r="O43"/>
      <c r="P43"/>
      <c r="Q43" s="1" t="s">
        <v>48</v>
      </c>
      <c r="R43" s="1" t="s">
        <v>51</v>
      </c>
    </row>
    <row r="44" spans="15:18" ht="15">
      <c r="O44"/>
      <c r="P44"/>
      <c r="Q44" s="1" t="s">
        <v>48</v>
      </c>
      <c r="R44" s="1" t="s">
        <v>49</v>
      </c>
    </row>
    <row r="45" spans="15:18" ht="15">
      <c r="O45"/>
      <c r="P45"/>
      <c r="Q45" s="1" t="s">
        <v>48</v>
      </c>
      <c r="R45" s="1" t="s">
        <v>52</v>
      </c>
    </row>
    <row r="46" spans="15:18" ht="15">
      <c r="O46"/>
      <c r="P46"/>
      <c r="Q46" s="1" t="s">
        <v>53</v>
      </c>
      <c r="R46" s="1" t="s">
        <v>147</v>
      </c>
    </row>
    <row r="47" spans="15:18" ht="15">
      <c r="O47"/>
      <c r="P47"/>
      <c r="Q47" s="1" t="s">
        <v>53</v>
      </c>
      <c r="R47" s="1" t="s">
        <v>148</v>
      </c>
    </row>
    <row r="48" spans="15:18" ht="15">
      <c r="O48"/>
      <c r="P48"/>
      <c r="Q48" s="1" t="s">
        <v>53</v>
      </c>
      <c r="R48" s="1" t="s">
        <v>149</v>
      </c>
    </row>
    <row r="49" spans="15:18" ht="15">
      <c r="O49"/>
      <c r="P49"/>
      <c r="Q49" s="1" t="s">
        <v>53</v>
      </c>
      <c r="R49" s="1" t="s">
        <v>129</v>
      </c>
    </row>
    <row r="50" spans="15:18" ht="15">
      <c r="O50"/>
      <c r="P50"/>
      <c r="Q50" s="1" t="s">
        <v>53</v>
      </c>
      <c r="R50" s="1" t="s">
        <v>41</v>
      </c>
    </row>
    <row r="51" spans="15:18" ht="15">
      <c r="O51"/>
      <c r="P51"/>
      <c r="Q51" s="1" t="s">
        <v>53</v>
      </c>
      <c r="R51" s="1" t="s">
        <v>150</v>
      </c>
    </row>
    <row r="52" spans="15:18" ht="15">
      <c r="O52"/>
      <c r="P52"/>
      <c r="Q52" s="1" t="s">
        <v>53</v>
      </c>
      <c r="R52" s="1" t="s">
        <v>144</v>
      </c>
    </row>
    <row r="53" spans="15:18" ht="15">
      <c r="O53"/>
      <c r="P53"/>
      <c r="Q53" s="1" t="s">
        <v>53</v>
      </c>
      <c r="R53" s="1" t="s">
        <v>55</v>
      </c>
    </row>
    <row r="54" spans="15:18" ht="15">
      <c r="O54"/>
      <c r="P54"/>
      <c r="Q54" s="1" t="s">
        <v>53</v>
      </c>
      <c r="R54" s="1" t="s">
        <v>151</v>
      </c>
    </row>
    <row r="55" spans="15:18" ht="15">
      <c r="O55"/>
      <c r="P55"/>
      <c r="Q55" s="1" t="s">
        <v>53</v>
      </c>
      <c r="R55" s="1" t="s">
        <v>152</v>
      </c>
    </row>
    <row r="56" spans="15:18" ht="15">
      <c r="O56"/>
      <c r="P56"/>
      <c r="Q56" s="1" t="s">
        <v>53</v>
      </c>
      <c r="R56" s="1" t="s">
        <v>54</v>
      </c>
    </row>
    <row r="57" spans="15:18" ht="15">
      <c r="O57"/>
      <c r="P57"/>
      <c r="Q57" s="1" t="s">
        <v>53</v>
      </c>
      <c r="R57" s="1" t="s">
        <v>36</v>
      </c>
    </row>
    <row r="58" spans="15:18" ht="15">
      <c r="O58"/>
      <c r="P58"/>
      <c r="Q58" s="1" t="s">
        <v>53</v>
      </c>
      <c r="R58" s="1" t="s">
        <v>153</v>
      </c>
    </row>
    <row r="59" spans="15:18" ht="15">
      <c r="O59"/>
      <c r="P59"/>
      <c r="Q59" s="1" t="s">
        <v>53</v>
      </c>
      <c r="R59" s="1" t="s">
        <v>56</v>
      </c>
    </row>
    <row r="60" spans="15:18" ht="15">
      <c r="O60"/>
      <c r="P60"/>
      <c r="Q60" s="1" t="s">
        <v>57</v>
      </c>
      <c r="R60" s="1" t="s">
        <v>154</v>
      </c>
    </row>
    <row r="61" spans="15:18" ht="15">
      <c r="O61"/>
      <c r="P61"/>
      <c r="Q61" s="1" t="s">
        <v>57</v>
      </c>
      <c r="R61" s="1" t="s">
        <v>155</v>
      </c>
    </row>
    <row r="62" spans="15:18" ht="15">
      <c r="O62"/>
      <c r="P62"/>
      <c r="Q62" s="1" t="s">
        <v>57</v>
      </c>
      <c r="R62" s="1" t="s">
        <v>156</v>
      </c>
    </row>
    <row r="63" spans="15:18" ht="15">
      <c r="O63"/>
      <c r="P63"/>
      <c r="Q63" s="1" t="s">
        <v>57</v>
      </c>
      <c r="R63" s="1" t="s">
        <v>157</v>
      </c>
    </row>
    <row r="64" spans="15:18" ht="15">
      <c r="O64"/>
      <c r="P64"/>
      <c r="Q64" s="1" t="s">
        <v>57</v>
      </c>
      <c r="R64" s="1" t="s">
        <v>158</v>
      </c>
    </row>
    <row r="65" spans="15:18" ht="15">
      <c r="O65"/>
      <c r="P65"/>
      <c r="Q65" s="1" t="s">
        <v>57</v>
      </c>
      <c r="R65" s="1" t="s">
        <v>159</v>
      </c>
    </row>
    <row r="66" spans="15:18" ht="15">
      <c r="O66"/>
      <c r="P66"/>
      <c r="Q66" s="1" t="s">
        <v>57</v>
      </c>
      <c r="R66" s="1" t="s">
        <v>160</v>
      </c>
    </row>
    <row r="67" spans="15:18" ht="15">
      <c r="O67"/>
      <c r="P67"/>
      <c r="Q67" s="1" t="s">
        <v>57</v>
      </c>
      <c r="R67" s="1" t="s">
        <v>161</v>
      </c>
    </row>
    <row r="68" spans="15:18" ht="15">
      <c r="O68"/>
      <c r="P68"/>
      <c r="Q68" s="1" t="s">
        <v>57</v>
      </c>
      <c r="R68" s="1" t="s">
        <v>59</v>
      </c>
    </row>
    <row r="69" spans="15:18" ht="15">
      <c r="O69"/>
      <c r="P69"/>
      <c r="Q69" s="1" t="s">
        <v>57</v>
      </c>
      <c r="R69" s="1" t="s">
        <v>162</v>
      </c>
    </row>
    <row r="70" spans="15:18" ht="15">
      <c r="O70"/>
      <c r="P70"/>
      <c r="Q70" s="1" t="s">
        <v>57</v>
      </c>
      <c r="R70" s="1" t="s">
        <v>163</v>
      </c>
    </row>
    <row r="71" spans="15:18" ht="15">
      <c r="O71"/>
      <c r="P71"/>
      <c r="Q71" s="1" t="s">
        <v>57</v>
      </c>
      <c r="R71" s="1" t="s">
        <v>164</v>
      </c>
    </row>
    <row r="72" spans="15:18" ht="15">
      <c r="O72"/>
      <c r="P72"/>
      <c r="Q72" s="1" t="s">
        <v>57</v>
      </c>
      <c r="R72" s="1" t="s">
        <v>165</v>
      </c>
    </row>
    <row r="73" spans="15:18" ht="15">
      <c r="O73"/>
      <c r="P73"/>
      <c r="Q73" s="1" t="s">
        <v>57</v>
      </c>
      <c r="R73" s="1" t="s">
        <v>166</v>
      </c>
    </row>
    <row r="74" spans="15:18" ht="15">
      <c r="O74"/>
      <c r="P74"/>
      <c r="Q74" s="1" t="s">
        <v>57</v>
      </c>
      <c r="R74" s="1" t="s">
        <v>167</v>
      </c>
    </row>
    <row r="75" spans="15:18" ht="15">
      <c r="O75"/>
      <c r="P75"/>
      <c r="Q75" s="1" t="s">
        <v>57</v>
      </c>
      <c r="R75" s="1" t="s">
        <v>168</v>
      </c>
    </row>
    <row r="76" spans="15:18" ht="15">
      <c r="O76"/>
      <c r="P76"/>
      <c r="Q76" s="1" t="s">
        <v>57</v>
      </c>
      <c r="R76" s="1" t="s">
        <v>58</v>
      </c>
    </row>
    <row r="77" spans="15:18" ht="15">
      <c r="O77"/>
      <c r="P77"/>
      <c r="Q77" s="1" t="s">
        <v>57</v>
      </c>
      <c r="R77" s="1" t="s">
        <v>169</v>
      </c>
    </row>
    <row r="78" spans="15:18" ht="15">
      <c r="O78"/>
      <c r="P78"/>
      <c r="Q78" s="1" t="s">
        <v>57</v>
      </c>
      <c r="R78" s="1" t="s">
        <v>170</v>
      </c>
    </row>
    <row r="79" spans="15:18" ht="15">
      <c r="O79"/>
      <c r="P79"/>
      <c r="Q79" s="1" t="s">
        <v>57</v>
      </c>
      <c r="R79" s="1" t="s">
        <v>171</v>
      </c>
    </row>
    <row r="80" spans="15:18" ht="15">
      <c r="O80"/>
      <c r="P80"/>
      <c r="Q80" s="1" t="s">
        <v>57</v>
      </c>
      <c r="R80" s="1" t="s">
        <v>172</v>
      </c>
    </row>
    <row r="81" spans="15:18" ht="15">
      <c r="O81"/>
      <c r="P81"/>
      <c r="Q81" s="1" t="s">
        <v>57</v>
      </c>
      <c r="R81" s="1" t="s">
        <v>173</v>
      </c>
    </row>
    <row r="82" spans="15:18" ht="15">
      <c r="O82"/>
      <c r="P82"/>
      <c r="Q82" s="1" t="s">
        <v>57</v>
      </c>
      <c r="R82" s="1" t="s">
        <v>174</v>
      </c>
    </row>
    <row r="83" spans="15:18" ht="15">
      <c r="O83"/>
      <c r="P83"/>
      <c r="Q83" s="1" t="s">
        <v>57</v>
      </c>
      <c r="R83" s="1" t="s">
        <v>175</v>
      </c>
    </row>
    <row r="84" spans="15:18" ht="15">
      <c r="O84"/>
      <c r="P84"/>
      <c r="Q84" s="1" t="s">
        <v>57</v>
      </c>
      <c r="R84" s="1" t="s">
        <v>176</v>
      </c>
    </row>
    <row r="85" spans="15:18" ht="15">
      <c r="O85"/>
      <c r="P85"/>
      <c r="Q85" s="1" t="s">
        <v>57</v>
      </c>
      <c r="R85" s="1" t="s">
        <v>177</v>
      </c>
    </row>
    <row r="86" spans="15:18" ht="15">
      <c r="O86"/>
      <c r="P86"/>
      <c r="Q86" s="1" t="s">
        <v>57</v>
      </c>
      <c r="R86" s="1" t="s">
        <v>178</v>
      </c>
    </row>
    <row r="87" spans="15:18" ht="15">
      <c r="O87"/>
      <c r="P87"/>
      <c r="Q87" s="1" t="s">
        <v>61</v>
      </c>
      <c r="R87" s="1" t="s">
        <v>179</v>
      </c>
    </row>
    <row r="88" spans="15:18" ht="15">
      <c r="O88"/>
      <c r="P88"/>
      <c r="Q88" s="1" t="s">
        <v>61</v>
      </c>
      <c r="R88" s="1" t="s">
        <v>69</v>
      </c>
    </row>
    <row r="89" spans="15:18" ht="15">
      <c r="O89"/>
      <c r="P89"/>
      <c r="Q89" s="1" t="s">
        <v>61</v>
      </c>
      <c r="R89" s="1" t="s">
        <v>63</v>
      </c>
    </row>
    <row r="90" spans="15:18" ht="15">
      <c r="O90"/>
      <c r="P90"/>
      <c r="Q90" s="1" t="s">
        <v>61</v>
      </c>
      <c r="R90" s="1" t="s">
        <v>62</v>
      </c>
    </row>
    <row r="91" spans="15:18" ht="15">
      <c r="O91"/>
      <c r="P91"/>
      <c r="Q91" s="1" t="s">
        <v>61</v>
      </c>
      <c r="R91" s="1" t="s">
        <v>67</v>
      </c>
    </row>
    <row r="92" spans="15:18" ht="15">
      <c r="O92"/>
      <c r="P92"/>
      <c r="Q92" s="1" t="s">
        <v>61</v>
      </c>
      <c r="R92" s="1" t="s">
        <v>180</v>
      </c>
    </row>
    <row r="93" spans="15:18" ht="15">
      <c r="O93"/>
      <c r="P93"/>
      <c r="Q93" s="1" t="s">
        <v>61</v>
      </c>
      <c r="R93" s="1" t="s">
        <v>181</v>
      </c>
    </row>
    <row r="94" spans="15:18" ht="15">
      <c r="O94"/>
      <c r="P94"/>
      <c r="Q94" s="1" t="s">
        <v>61</v>
      </c>
      <c r="R94" s="1" t="s">
        <v>64</v>
      </c>
    </row>
    <row r="95" spans="15:18" ht="15">
      <c r="O95"/>
      <c r="P95"/>
      <c r="Q95" s="1" t="s">
        <v>61</v>
      </c>
      <c r="R95" s="1" t="s">
        <v>68</v>
      </c>
    </row>
    <row r="96" spans="15:18" ht="15">
      <c r="O96"/>
      <c r="P96"/>
      <c r="Q96" s="1" t="s">
        <v>71</v>
      </c>
      <c r="R96" s="1" t="s">
        <v>182</v>
      </c>
    </row>
    <row r="97" spans="15:18" ht="15">
      <c r="O97"/>
      <c r="P97"/>
      <c r="Q97" s="1" t="s">
        <v>71</v>
      </c>
      <c r="R97" s="1" t="s">
        <v>74</v>
      </c>
    </row>
    <row r="98" spans="15:18" ht="15">
      <c r="O98"/>
      <c r="P98"/>
      <c r="Q98" s="1" t="s">
        <v>71</v>
      </c>
      <c r="R98" s="1" t="s">
        <v>72</v>
      </c>
    </row>
    <row r="99" spans="15:18" ht="15">
      <c r="O99"/>
      <c r="P99"/>
      <c r="Q99" s="1" t="s">
        <v>71</v>
      </c>
      <c r="R99" s="1" t="s">
        <v>73</v>
      </c>
    </row>
    <row r="100" spans="15:18" ht="15">
      <c r="O100"/>
      <c r="P100"/>
      <c r="Q100" s="1" t="s">
        <v>71</v>
      </c>
      <c r="R100" s="1" t="s">
        <v>183</v>
      </c>
    </row>
    <row r="101" spans="15:18" ht="15">
      <c r="O101"/>
      <c r="P101"/>
      <c r="Q101" s="1" t="s">
        <v>71</v>
      </c>
      <c r="R101" s="1" t="s">
        <v>184</v>
      </c>
    </row>
    <row r="102" spans="15:18" ht="15">
      <c r="O102"/>
      <c r="P102"/>
      <c r="Q102" s="1" t="s">
        <v>125</v>
      </c>
      <c r="R102" s="1" t="s">
        <v>125</v>
      </c>
    </row>
    <row r="103" spans="15:18" ht="15">
      <c r="O103"/>
      <c r="P103"/>
      <c r="Q103" s="1" t="s">
        <v>126</v>
      </c>
      <c r="R103" s="1" t="s">
        <v>185</v>
      </c>
    </row>
    <row r="104" spans="15:18" ht="15">
      <c r="O104"/>
      <c r="P104"/>
      <c r="Q104" s="1" t="s">
        <v>126</v>
      </c>
      <c r="R104" s="1" t="s">
        <v>186</v>
      </c>
    </row>
    <row r="105" spans="15:18" ht="15">
      <c r="O105"/>
      <c r="P105"/>
      <c r="Q105" s="1" t="s">
        <v>126</v>
      </c>
      <c r="R105" s="1" t="s">
        <v>187</v>
      </c>
    </row>
    <row r="106" spans="15:18" ht="15">
      <c r="O106"/>
      <c r="P106"/>
      <c r="Q106" s="1" t="s">
        <v>126</v>
      </c>
      <c r="R106" s="1" t="s">
        <v>188</v>
      </c>
    </row>
    <row r="107" spans="15:18" ht="15">
      <c r="O107"/>
      <c r="P107"/>
      <c r="Q107" s="1" t="s">
        <v>126</v>
      </c>
      <c r="R107" s="1" t="s">
        <v>189</v>
      </c>
    </row>
    <row r="108" spans="15:18" ht="15">
      <c r="O108"/>
      <c r="P108"/>
      <c r="Q108" s="1" t="s">
        <v>126</v>
      </c>
      <c r="R108" s="1" t="s">
        <v>190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50F0F-7759-47EF-943F-8D649F746F71}">
  <sheetPr codeName="Sheet4"/>
  <dimension ref="B1:M40"/>
  <sheetViews>
    <sheetView topLeftCell="A4" workbookViewId="0">
      <selection activeCell="M14" sqref="M14"/>
    </sheetView>
  </sheetViews>
  <sheetFormatPr defaultRowHeight="15"/>
  <cols>
    <col min="1" max="1" width="6" style="60" customWidth="1"/>
    <col min="2" max="3" width="9.140625" style="61"/>
    <col min="4" max="5" width="12.7109375" style="61" customWidth="1"/>
    <col min="6" max="6" width="12.7109375" style="62" customWidth="1"/>
    <col min="7" max="7" width="12.7109375" style="61" customWidth="1"/>
    <col min="8" max="10" width="12.7109375" style="60" customWidth="1"/>
    <col min="11" max="11" width="6.28515625" style="60" customWidth="1"/>
    <col min="12" max="12" width="13.7109375" style="60" customWidth="1"/>
    <col min="13" max="13" width="116.85546875" style="60" customWidth="1"/>
    <col min="14" max="16384" width="9.140625" style="60"/>
  </cols>
  <sheetData>
    <row r="1" spans="2:13">
      <c r="B1" s="60"/>
      <c r="C1" s="60"/>
      <c r="F1" s="61"/>
      <c r="G1" s="62"/>
      <c r="H1" s="61"/>
    </row>
    <row r="2" spans="2:13">
      <c r="B2" s="63" t="s">
        <v>11</v>
      </c>
      <c r="C2" s="60"/>
      <c r="F2" s="61"/>
      <c r="G2" s="62"/>
      <c r="H2" s="61"/>
    </row>
    <row r="3" spans="2:13" ht="15" customHeight="1">
      <c r="B3" s="60" t="s">
        <v>50</v>
      </c>
      <c r="C3" s="61">
        <v>5</v>
      </c>
      <c r="D3" s="64">
        <f>SUM(C3*$D$8)</f>
        <v>5</v>
      </c>
      <c r="E3" s="65">
        <f>SUM($C$3*E8)</f>
        <v>10</v>
      </c>
      <c r="F3" s="66">
        <f>SUM($C$3*F8)</f>
        <v>15</v>
      </c>
      <c r="G3" s="66">
        <f>SUM($C$3*G8)</f>
        <v>20</v>
      </c>
      <c r="H3" s="67">
        <f>SUM($C$3*H8)</f>
        <v>25</v>
      </c>
      <c r="L3" s="63" t="s">
        <v>191</v>
      </c>
      <c r="M3" s="60" t="s">
        <v>192</v>
      </c>
    </row>
    <row r="4" spans="2:13">
      <c r="B4" s="60" t="s">
        <v>60</v>
      </c>
      <c r="C4" s="61">
        <v>4</v>
      </c>
      <c r="D4" s="68">
        <f>SUM($C$4*D8)</f>
        <v>4</v>
      </c>
      <c r="E4" s="69">
        <f>SUM($C$4*E8)</f>
        <v>8</v>
      </c>
      <c r="F4" s="70">
        <f>SUM($C$4*F8)</f>
        <v>12</v>
      </c>
      <c r="G4" s="70">
        <f>SUM($C$4*G8)</f>
        <v>16</v>
      </c>
      <c r="H4" s="71">
        <f>SUM($C$4*H8)</f>
        <v>20</v>
      </c>
      <c r="M4" s="72" t="s">
        <v>193</v>
      </c>
    </row>
    <row r="5" spans="2:13">
      <c r="B5" s="60" t="s">
        <v>32</v>
      </c>
      <c r="C5" s="61">
        <v>3</v>
      </c>
      <c r="D5" s="68">
        <f>SUM($C$5*D8)</f>
        <v>3</v>
      </c>
      <c r="E5" s="69">
        <f>SUM($C$5*E8)</f>
        <v>6</v>
      </c>
      <c r="F5" s="69">
        <f>SUM($C$5*F8)</f>
        <v>9</v>
      </c>
      <c r="G5" s="70">
        <f>SUM($C$5*G8)</f>
        <v>12</v>
      </c>
      <c r="H5" s="71">
        <f>SUM($C$5*H8)</f>
        <v>15</v>
      </c>
      <c r="M5" s="60" t="s">
        <v>194</v>
      </c>
    </row>
    <row r="6" spans="2:13">
      <c r="B6" s="60" t="s">
        <v>26</v>
      </c>
      <c r="C6" s="61">
        <v>2</v>
      </c>
      <c r="D6" s="73">
        <f>SUM($C$6*D8)</f>
        <v>2</v>
      </c>
      <c r="E6" s="74">
        <f>SUM($C$6*E8)</f>
        <v>4</v>
      </c>
      <c r="F6" s="69">
        <f>SUM($C$6*F8)</f>
        <v>6</v>
      </c>
      <c r="G6" s="69">
        <f>SUM($C$6*G8)</f>
        <v>8</v>
      </c>
      <c r="H6" s="75">
        <f>SUM($C$6*H8)</f>
        <v>10</v>
      </c>
      <c r="M6" s="60" t="s">
        <v>195</v>
      </c>
    </row>
    <row r="7" spans="2:13">
      <c r="B7" s="60" t="s">
        <v>75</v>
      </c>
      <c r="C7" s="61">
        <v>1</v>
      </c>
      <c r="D7" s="76">
        <f>SUM($C$7*D8)</f>
        <v>1</v>
      </c>
      <c r="E7" s="77">
        <f>SUM($C$7*E8)</f>
        <v>2</v>
      </c>
      <c r="F7" s="78">
        <f>SUM($C$7*F8)</f>
        <v>3</v>
      </c>
      <c r="G7" s="78">
        <f>SUM($C$7*G8)</f>
        <v>4</v>
      </c>
      <c r="H7" s="79">
        <f>SUM($C$7*H8)</f>
        <v>5</v>
      </c>
      <c r="M7" s="60" t="s">
        <v>196</v>
      </c>
    </row>
    <row r="8" spans="2:13">
      <c r="B8" s="60"/>
      <c r="C8" s="60"/>
      <c r="D8" s="61">
        <v>1</v>
      </c>
      <c r="E8" s="61">
        <v>2</v>
      </c>
      <c r="F8" s="61">
        <v>3</v>
      </c>
      <c r="G8" s="61">
        <v>4</v>
      </c>
      <c r="H8" s="61">
        <v>5</v>
      </c>
      <c r="M8" s="60" t="s">
        <v>197</v>
      </c>
    </row>
    <row r="9" spans="2:13">
      <c r="B9" s="60"/>
      <c r="C9" s="60"/>
      <c r="D9" s="80" t="s">
        <v>105</v>
      </c>
      <c r="E9" s="80" t="s">
        <v>66</v>
      </c>
      <c r="F9" s="80" t="s">
        <v>25</v>
      </c>
      <c r="G9" s="80" t="s">
        <v>43</v>
      </c>
      <c r="H9" s="81" t="s">
        <v>37</v>
      </c>
    </row>
    <row r="10" spans="2:13">
      <c r="B10" s="60"/>
      <c r="C10" s="60"/>
      <c r="D10" s="82" t="s">
        <v>198</v>
      </c>
      <c r="E10" s="82"/>
      <c r="F10" s="82"/>
      <c r="G10" s="82"/>
      <c r="H10" s="82"/>
    </row>
    <row r="11" spans="2:13">
      <c r="E11" s="80"/>
      <c r="L11" s="63" t="s">
        <v>199</v>
      </c>
      <c r="M11" s="60" t="s">
        <v>200</v>
      </c>
    </row>
    <row r="12" spans="2:13" ht="21">
      <c r="B12" s="83" t="s">
        <v>201</v>
      </c>
      <c r="C12" s="83"/>
      <c r="D12" s="83"/>
      <c r="E12" s="83"/>
      <c r="F12" s="83"/>
      <c r="G12" s="83"/>
      <c r="H12" s="83"/>
      <c r="I12" s="83"/>
      <c r="J12" s="83"/>
      <c r="M12" s="60" t="s">
        <v>202</v>
      </c>
    </row>
    <row r="13" spans="2:13">
      <c r="B13" s="84" t="s">
        <v>16</v>
      </c>
      <c r="C13" s="84" t="s">
        <v>13</v>
      </c>
      <c r="D13" s="84" t="s">
        <v>203</v>
      </c>
      <c r="E13" s="84" t="s">
        <v>204</v>
      </c>
      <c r="F13" s="84" t="s">
        <v>203</v>
      </c>
      <c r="G13" s="84" t="s">
        <v>204</v>
      </c>
      <c r="H13" s="84" t="s">
        <v>205</v>
      </c>
      <c r="I13" s="84"/>
      <c r="J13" s="84" t="s">
        <v>206</v>
      </c>
      <c r="M13" s="60" t="s">
        <v>220</v>
      </c>
    </row>
    <row r="14" spans="2:13">
      <c r="B14" s="85">
        <f t="shared" ref="B14:B38" si="0">SUM(D14*E14)</f>
        <v>1</v>
      </c>
      <c r="C14" s="85">
        <v>3</v>
      </c>
      <c r="D14" s="85">
        <v>1</v>
      </c>
      <c r="E14" s="85">
        <v>1</v>
      </c>
      <c r="F14" s="86" t="s">
        <v>105</v>
      </c>
      <c r="G14" s="87" t="s">
        <v>75</v>
      </c>
      <c r="H14" s="88" t="s">
        <v>207</v>
      </c>
      <c r="I14" s="89" t="s">
        <v>214</v>
      </c>
      <c r="J14" s="89" t="s">
        <v>215</v>
      </c>
      <c r="M14" s="60" t="s">
        <v>208</v>
      </c>
    </row>
    <row r="15" spans="2:13">
      <c r="B15" s="85">
        <f t="shared" si="0"/>
        <v>2</v>
      </c>
      <c r="C15" s="85">
        <v>3</v>
      </c>
      <c r="D15" s="85">
        <v>1</v>
      </c>
      <c r="E15" s="85">
        <v>2</v>
      </c>
      <c r="F15" s="86" t="s">
        <v>105</v>
      </c>
      <c r="G15" s="87" t="s">
        <v>26</v>
      </c>
      <c r="H15" s="88"/>
      <c r="I15" s="88"/>
      <c r="J15" s="88"/>
      <c r="M15" s="60" t="s">
        <v>209</v>
      </c>
    </row>
    <row r="16" spans="2:13">
      <c r="B16" s="85">
        <f t="shared" si="0"/>
        <v>2</v>
      </c>
      <c r="C16" s="85">
        <v>3</v>
      </c>
      <c r="D16" s="85">
        <v>2</v>
      </c>
      <c r="E16" s="85">
        <v>1</v>
      </c>
      <c r="F16" s="86" t="s">
        <v>66</v>
      </c>
      <c r="G16" s="87" t="s">
        <v>75</v>
      </c>
      <c r="H16" s="88"/>
      <c r="I16" s="88"/>
      <c r="J16" s="88"/>
      <c r="M16" s="60" t="s">
        <v>219</v>
      </c>
    </row>
    <row r="17" spans="2:13">
      <c r="B17" s="85">
        <f t="shared" si="0"/>
        <v>3</v>
      </c>
      <c r="C17" s="85">
        <v>3</v>
      </c>
      <c r="D17" s="85">
        <v>1</v>
      </c>
      <c r="E17" s="85">
        <v>3</v>
      </c>
      <c r="F17" s="86" t="s">
        <v>105</v>
      </c>
      <c r="G17" s="87" t="s">
        <v>32</v>
      </c>
      <c r="H17" s="88"/>
      <c r="I17" s="88"/>
      <c r="J17" s="88"/>
      <c r="M17" s="60" t="s">
        <v>210</v>
      </c>
    </row>
    <row r="18" spans="2:13">
      <c r="B18" s="85">
        <f t="shared" si="0"/>
        <v>3</v>
      </c>
      <c r="C18" s="85">
        <v>3</v>
      </c>
      <c r="D18" s="85">
        <v>3</v>
      </c>
      <c r="E18" s="85">
        <v>1</v>
      </c>
      <c r="F18" s="86" t="s">
        <v>25</v>
      </c>
      <c r="G18" s="87" t="s">
        <v>75</v>
      </c>
      <c r="H18" s="88"/>
      <c r="I18" s="88"/>
      <c r="J18" s="88"/>
      <c r="M18" s="60" t="s">
        <v>216</v>
      </c>
    </row>
    <row r="19" spans="2:13">
      <c r="B19" s="85">
        <f t="shared" si="0"/>
        <v>4</v>
      </c>
      <c r="C19" s="85">
        <v>2</v>
      </c>
      <c r="D19" s="85">
        <v>1</v>
      </c>
      <c r="E19" s="85">
        <v>4</v>
      </c>
      <c r="F19" s="86" t="s">
        <v>105</v>
      </c>
      <c r="G19" s="87" t="s">
        <v>60</v>
      </c>
      <c r="H19" s="88"/>
      <c r="I19" s="88"/>
      <c r="J19" s="88"/>
    </row>
    <row r="20" spans="2:13">
      <c r="B20" s="85">
        <f t="shared" si="0"/>
        <v>4</v>
      </c>
      <c r="C20" s="85">
        <v>2</v>
      </c>
      <c r="D20" s="85">
        <v>2</v>
      </c>
      <c r="E20" s="85">
        <v>2</v>
      </c>
      <c r="F20" s="86" t="s">
        <v>66</v>
      </c>
      <c r="G20" s="87" t="s">
        <v>26</v>
      </c>
      <c r="H20" s="88"/>
      <c r="I20" s="88"/>
      <c r="J20" s="88"/>
      <c r="M20" s="60" t="s">
        <v>211</v>
      </c>
    </row>
    <row r="21" spans="2:13">
      <c r="B21" s="85">
        <f t="shared" si="0"/>
        <v>4</v>
      </c>
      <c r="C21" s="85">
        <v>2</v>
      </c>
      <c r="D21" s="85">
        <v>4</v>
      </c>
      <c r="E21" s="85">
        <v>1</v>
      </c>
      <c r="F21" s="86" t="s">
        <v>43</v>
      </c>
      <c r="G21" s="87" t="s">
        <v>75</v>
      </c>
      <c r="H21" s="88"/>
      <c r="I21" s="88"/>
      <c r="J21" s="88"/>
      <c r="M21" s="60" t="s">
        <v>212</v>
      </c>
    </row>
    <row r="22" spans="2:13">
      <c r="B22" s="85">
        <f t="shared" si="0"/>
        <v>5</v>
      </c>
      <c r="C22" s="85">
        <v>2</v>
      </c>
      <c r="D22" s="85">
        <v>1</v>
      </c>
      <c r="E22" s="85">
        <v>5</v>
      </c>
      <c r="F22" s="86" t="s">
        <v>105</v>
      </c>
      <c r="G22" s="87" t="s">
        <v>50</v>
      </c>
      <c r="H22" s="88"/>
      <c r="I22" s="88"/>
      <c r="J22" s="88"/>
      <c r="M22" s="60" t="s">
        <v>213</v>
      </c>
    </row>
    <row r="23" spans="2:13">
      <c r="B23" s="85">
        <f t="shared" si="0"/>
        <v>5</v>
      </c>
      <c r="C23" s="85">
        <v>2</v>
      </c>
      <c r="D23" s="85">
        <v>5</v>
      </c>
      <c r="E23" s="85">
        <v>1</v>
      </c>
      <c r="F23" s="86" t="s">
        <v>37</v>
      </c>
      <c r="G23" s="87" t="s">
        <v>75</v>
      </c>
      <c r="H23" s="88"/>
      <c r="I23" s="88"/>
      <c r="J23" s="88"/>
    </row>
    <row r="24" spans="2:13">
      <c r="B24" s="85">
        <f t="shared" si="0"/>
        <v>6</v>
      </c>
      <c r="C24" s="85">
        <v>2</v>
      </c>
      <c r="D24" s="85">
        <v>2</v>
      </c>
      <c r="E24" s="85">
        <v>3</v>
      </c>
      <c r="F24" s="86" t="s">
        <v>66</v>
      </c>
      <c r="G24" s="87" t="s">
        <v>32</v>
      </c>
      <c r="H24" s="88"/>
      <c r="I24" s="88"/>
      <c r="J24" s="88"/>
    </row>
    <row r="25" spans="2:13">
      <c r="B25" s="85">
        <f t="shared" si="0"/>
        <v>6</v>
      </c>
      <c r="C25" s="85">
        <v>2</v>
      </c>
      <c r="D25" s="85">
        <v>3</v>
      </c>
      <c r="E25" s="85">
        <v>2</v>
      </c>
      <c r="F25" s="86" t="s">
        <v>25</v>
      </c>
      <c r="G25" s="87" t="s">
        <v>26</v>
      </c>
      <c r="H25" s="88"/>
      <c r="I25" s="88"/>
      <c r="J25" s="88"/>
    </row>
    <row r="26" spans="2:13">
      <c r="B26" s="85">
        <f t="shared" si="0"/>
        <v>8</v>
      </c>
      <c r="C26" s="85">
        <v>2</v>
      </c>
      <c r="D26" s="85">
        <v>2</v>
      </c>
      <c r="E26" s="85">
        <v>4</v>
      </c>
      <c r="F26" s="86" t="s">
        <v>66</v>
      </c>
      <c r="G26" s="87" t="s">
        <v>60</v>
      </c>
      <c r="H26" s="88"/>
      <c r="I26" s="88"/>
      <c r="J26" s="88"/>
    </row>
    <row r="27" spans="2:13">
      <c r="B27" s="85">
        <f t="shared" si="0"/>
        <v>8</v>
      </c>
      <c r="C27" s="85">
        <v>2</v>
      </c>
      <c r="D27" s="85">
        <v>4</v>
      </c>
      <c r="E27" s="85">
        <v>2</v>
      </c>
      <c r="F27" s="86" t="s">
        <v>43</v>
      </c>
      <c r="G27" s="87" t="s">
        <v>26</v>
      </c>
      <c r="H27" s="88"/>
      <c r="I27" s="88"/>
      <c r="J27" s="88"/>
    </row>
    <row r="28" spans="2:13">
      <c r="B28" s="85">
        <f t="shared" si="0"/>
        <v>8</v>
      </c>
      <c r="C28" s="85">
        <v>2</v>
      </c>
      <c r="D28" s="85">
        <v>4</v>
      </c>
      <c r="E28" s="85">
        <v>2</v>
      </c>
      <c r="F28" s="86" t="s">
        <v>43</v>
      </c>
      <c r="G28" s="87" t="s">
        <v>26</v>
      </c>
      <c r="H28" s="88"/>
      <c r="I28" s="88"/>
      <c r="J28" s="88"/>
    </row>
    <row r="29" spans="2:13">
      <c r="B29" s="85">
        <f t="shared" si="0"/>
        <v>9</v>
      </c>
      <c r="C29" s="85">
        <v>1</v>
      </c>
      <c r="D29" s="85">
        <v>3</v>
      </c>
      <c r="E29" s="85">
        <v>3</v>
      </c>
      <c r="F29" s="86" t="s">
        <v>25</v>
      </c>
      <c r="G29" s="87" t="s">
        <v>32</v>
      </c>
      <c r="H29" s="88"/>
      <c r="I29" s="88"/>
      <c r="J29" s="88"/>
    </row>
    <row r="30" spans="2:13">
      <c r="B30" s="85">
        <f t="shared" si="0"/>
        <v>10</v>
      </c>
      <c r="C30" s="85">
        <v>1</v>
      </c>
      <c r="D30" s="85">
        <v>2</v>
      </c>
      <c r="E30" s="85">
        <v>5</v>
      </c>
      <c r="F30" s="86" t="s">
        <v>66</v>
      </c>
      <c r="G30" s="87" t="s">
        <v>50</v>
      </c>
      <c r="H30" s="88"/>
      <c r="I30" s="88"/>
      <c r="J30" s="88"/>
    </row>
    <row r="31" spans="2:13">
      <c r="B31" s="85">
        <f t="shared" si="0"/>
        <v>12</v>
      </c>
      <c r="C31" s="85">
        <v>1</v>
      </c>
      <c r="D31" s="85">
        <v>3</v>
      </c>
      <c r="E31" s="85">
        <v>4</v>
      </c>
      <c r="F31" s="86" t="s">
        <v>25</v>
      </c>
      <c r="G31" s="87" t="s">
        <v>60</v>
      </c>
      <c r="H31" s="88"/>
      <c r="I31" s="88"/>
      <c r="J31" s="88"/>
    </row>
    <row r="32" spans="2:13">
      <c r="B32" s="85">
        <f t="shared" si="0"/>
        <v>12</v>
      </c>
      <c r="C32" s="85">
        <v>1</v>
      </c>
      <c r="D32" s="85">
        <v>4</v>
      </c>
      <c r="E32" s="85">
        <v>3</v>
      </c>
      <c r="F32" s="86" t="s">
        <v>43</v>
      </c>
      <c r="G32" s="87" t="s">
        <v>32</v>
      </c>
      <c r="H32" s="88"/>
      <c r="I32" s="88"/>
      <c r="J32" s="88"/>
    </row>
    <row r="33" spans="2:10">
      <c r="B33" s="85">
        <f t="shared" si="0"/>
        <v>15</v>
      </c>
      <c r="C33" s="85">
        <v>1</v>
      </c>
      <c r="D33" s="85">
        <v>3</v>
      </c>
      <c r="E33" s="85">
        <v>5</v>
      </c>
      <c r="F33" s="86" t="s">
        <v>25</v>
      </c>
      <c r="G33" s="87" t="s">
        <v>50</v>
      </c>
      <c r="H33" s="88"/>
      <c r="I33" s="88"/>
      <c r="J33" s="88"/>
    </row>
    <row r="34" spans="2:10">
      <c r="B34" s="85">
        <f t="shared" si="0"/>
        <v>15</v>
      </c>
      <c r="C34" s="85">
        <v>1</v>
      </c>
      <c r="D34" s="85">
        <v>5</v>
      </c>
      <c r="E34" s="85">
        <v>3</v>
      </c>
      <c r="F34" s="86" t="s">
        <v>37</v>
      </c>
      <c r="G34" s="87" t="s">
        <v>32</v>
      </c>
      <c r="H34" s="88"/>
      <c r="I34" s="88"/>
      <c r="J34" s="88"/>
    </row>
    <row r="35" spans="2:10">
      <c r="B35" s="85">
        <f t="shared" si="0"/>
        <v>16</v>
      </c>
      <c r="C35" s="85">
        <v>1</v>
      </c>
      <c r="D35" s="85">
        <v>4</v>
      </c>
      <c r="E35" s="85">
        <v>4</v>
      </c>
      <c r="F35" s="86" t="s">
        <v>43</v>
      </c>
      <c r="G35" s="87" t="s">
        <v>60</v>
      </c>
      <c r="H35" s="88"/>
      <c r="I35" s="88"/>
      <c r="J35" s="88"/>
    </row>
    <row r="36" spans="2:10">
      <c r="B36" s="85">
        <f t="shared" si="0"/>
        <v>20</v>
      </c>
      <c r="C36" s="85">
        <v>1</v>
      </c>
      <c r="D36" s="85">
        <v>4</v>
      </c>
      <c r="E36" s="85">
        <v>5</v>
      </c>
      <c r="F36" s="86" t="s">
        <v>43</v>
      </c>
      <c r="G36" s="87" t="s">
        <v>50</v>
      </c>
      <c r="H36" s="88"/>
      <c r="I36" s="88"/>
      <c r="J36" s="88"/>
    </row>
    <row r="37" spans="2:10">
      <c r="B37" s="85">
        <f t="shared" si="0"/>
        <v>20</v>
      </c>
      <c r="C37" s="85">
        <v>1</v>
      </c>
      <c r="D37" s="85">
        <v>5</v>
      </c>
      <c r="E37" s="85">
        <v>4</v>
      </c>
      <c r="F37" s="86" t="s">
        <v>37</v>
      </c>
      <c r="G37" s="87" t="s">
        <v>60</v>
      </c>
      <c r="H37" s="88"/>
      <c r="I37" s="88"/>
      <c r="J37" s="88"/>
    </row>
    <row r="38" spans="2:10">
      <c r="B38" s="85">
        <f t="shared" si="0"/>
        <v>25</v>
      </c>
      <c r="C38" s="85">
        <v>1</v>
      </c>
      <c r="D38" s="85">
        <v>5</v>
      </c>
      <c r="E38" s="85">
        <v>5</v>
      </c>
      <c r="F38" s="86" t="s">
        <v>37</v>
      </c>
      <c r="G38" s="87" t="s">
        <v>50</v>
      </c>
      <c r="H38" s="88"/>
      <c r="I38" s="88"/>
      <c r="J38" s="88"/>
    </row>
    <row r="39" spans="2:10" ht="58.5" customHeight="1">
      <c r="B39" s="90" t="s">
        <v>217</v>
      </c>
      <c r="C39" s="90"/>
      <c r="D39" s="90"/>
      <c r="E39" s="90"/>
      <c r="F39" s="90"/>
      <c r="G39" s="90"/>
      <c r="H39" s="90"/>
      <c r="I39" s="90"/>
      <c r="J39" s="90"/>
    </row>
    <row r="40" spans="2:10" ht="39.75" customHeight="1">
      <c r="B40" s="90" t="s">
        <v>218</v>
      </c>
      <c r="C40" s="90"/>
      <c r="D40" s="90"/>
      <c r="E40" s="90"/>
      <c r="F40" s="90"/>
      <c r="G40" s="90"/>
      <c r="H40" s="90"/>
      <c r="I40" s="90"/>
      <c r="J40" s="90"/>
    </row>
  </sheetData>
  <mergeCells count="7">
    <mergeCell ref="B39:J39"/>
    <mergeCell ref="B40:J40"/>
    <mergeCell ref="D10:H10"/>
    <mergeCell ref="H14:H38"/>
    <mergeCell ref="I14:I38"/>
    <mergeCell ref="J14:J38"/>
    <mergeCell ref="B12:J12"/>
  </mergeCells>
  <conditionalFormatting sqref="B14:B38">
    <cfRule type="colorScale" priority="2">
      <colorScale>
        <cfvo type="min"/>
        <cfvo type="percentile" val="20"/>
        <cfvo type="max"/>
        <color rgb="FF00B050"/>
        <color rgb="FFFFEB84"/>
        <color rgb="FFF8696B"/>
      </colorScale>
    </cfRule>
  </conditionalFormatting>
  <conditionalFormatting sqref="D3:H7">
    <cfRule type="colorScale" priority="1">
      <colorScale>
        <cfvo type="min"/>
        <cfvo type="percentile" val="20"/>
        <cfvo type="max"/>
        <color rgb="FF00B050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1BFBD9D58C7E4D9A0181B0D40AD8C4" ma:contentTypeVersion="12" ma:contentTypeDescription="Create a new document." ma:contentTypeScope="" ma:versionID="f17482347999a7536d9b824caebee776">
  <xsd:schema xmlns:xsd="http://www.w3.org/2001/XMLSchema" xmlns:xs="http://www.w3.org/2001/XMLSchema" xmlns:p="http://schemas.microsoft.com/office/2006/metadata/properties" xmlns:ns2="87acd303-f196-4939-9a93-a5622b99071d" xmlns:ns3="fec92818-9c80-4ed4-b09a-c307ca26b573" targetNamespace="http://schemas.microsoft.com/office/2006/metadata/properties" ma:root="true" ma:fieldsID="16279c0d6ee8e157ac287c278f2fdb6e" ns2:_="" ns3:_="">
    <xsd:import namespace="87acd303-f196-4939-9a93-a5622b99071d"/>
    <xsd:import namespace="fec92818-9c80-4ed4-b09a-c307ca26b5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acd303-f196-4939-9a93-a5622b9907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5d42602e-70eb-4fa3-824a-408f7a1eba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92818-9c80-4ed4-b09a-c307ca26b573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cecbc6-a81e-457e-8f26-4c942cfa3244}" ma:internalName="TaxCatchAll" ma:showField="CatchAllData" ma:web="fec92818-9c80-4ed4-b09a-c307ca26b5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ec92818-9c80-4ed4-b09a-c307ca26b573" xsi:nil="true"/>
    <lcf76f155ced4ddcb4097134ff3c332f xmlns="87acd303-f196-4939-9a93-a5622b99071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C68776-EA21-4182-BEAE-F130B24474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7acd303-f196-4939-9a93-a5622b99071d"/>
    <ds:schemaRef ds:uri="fec92818-9c80-4ed4-b09a-c307ca26b5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18689A-D365-4967-894B-C02725C2E753}">
  <ds:schemaRefs>
    <ds:schemaRef ds:uri="http://schemas.microsoft.com/office/2006/metadata/properties"/>
    <ds:schemaRef ds:uri="http://schemas.microsoft.com/office/infopath/2007/PartnerControls"/>
    <ds:schemaRef ds:uri="4c292cc2-519b-4b55-97e2-f4caae726bfb"/>
    <ds:schemaRef ds:uri="ac45a33f-58bf-453d-b7ee-1652c45c6028"/>
    <ds:schemaRef ds:uri="f308c878-a86e-4e22-9ca9-d98eb9ade84c"/>
    <ds:schemaRef ds:uri="0769cd6a-e2b9-4a49-8f86-eef5c55226a0"/>
    <ds:schemaRef ds:uri="fec92818-9c80-4ed4-b09a-c307ca26b573"/>
    <ds:schemaRef ds:uri="87acd303-f196-4939-9a93-a5622b99071d"/>
  </ds:schemaRefs>
</ds:datastoreItem>
</file>

<file path=customXml/itemProps3.xml><?xml version="1.0" encoding="utf-8"?>
<ds:datastoreItem xmlns:ds="http://schemas.openxmlformats.org/officeDocument/2006/customXml" ds:itemID="{C188DB76-7AD0-4F46-A292-F176B4BCA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12</vt:i4>
      </vt:variant>
    </vt:vector>
  </HeadingPairs>
  <TitlesOfParts>
    <vt:vector size="16" baseType="lpstr">
      <vt:lpstr>Schedule</vt:lpstr>
      <vt:lpstr>Insights</vt:lpstr>
      <vt:lpstr>Lists</vt:lpstr>
      <vt:lpstr>Risk</vt:lpstr>
      <vt:lpstr>Building_Structure_and_Fabric</vt:lpstr>
      <vt:lpstr>Compliance</vt:lpstr>
      <vt:lpstr>Electrical_Systems</vt:lpstr>
      <vt:lpstr>Environment_and_Hazmat</vt:lpstr>
      <vt:lpstr>Fire_and_Life_Safety_Services</vt:lpstr>
      <vt:lpstr>Hydraulic_Systems</vt:lpstr>
      <vt:lpstr>Mechanical_Systems</vt:lpstr>
      <vt:lpstr>Schedule!Print_Titles</vt:lpstr>
      <vt:lpstr>Site_and_Boundary</vt:lpstr>
      <vt:lpstr>TDD_Categories</vt:lpstr>
      <vt:lpstr>Town_Planning</vt:lpstr>
      <vt:lpstr>Vertical_Transportation</vt:lpstr>
    </vt:vector>
  </TitlesOfParts>
  <Manager/>
  <Company>KPMG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craig.macdonald@rhombuspm.com.au</dc:creator>
  <cp:keywords/>
  <dc:description/>
  <cp:lastModifiedBy>Craig MacDonald</cp:lastModifiedBy>
  <cp:revision/>
  <cp:lastPrinted>2025-02-25T06:03:01Z</cp:lastPrinted>
  <dcterms:created xsi:type="dcterms:W3CDTF">2019-06-13T01:11:34Z</dcterms:created>
  <dcterms:modified xsi:type="dcterms:W3CDTF">2026-07-03T03:20:54Z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0x010100DC1BFBD9D58C7E4D9A0181B0D40AD8C4</vt:lpwstr>
  </property>
  <property fmtid="{D5CDD505-2E9C-101B-9397-08002B2CF9AE}" pid="3" name="MediaServiceImageTags">
    <vt:lpwstr/>
  </property>
</Properties>
</file>